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425" tabRatio="808" firstSheet="1" activeTab="3"/>
  </bookViews>
  <sheets>
    <sheet name="Khao sat muc do hai long" sheetId="35" r:id="rId1"/>
    <sheet name="Doi sanh muc do hai long" sheetId="16" r:id="rId2"/>
    <sheet name="Khao sat Cựu SV" sheetId="40" r:id="rId3"/>
    <sheet name="Khao sat SV Tốt nghiệp" sheetId="41" r:id="rId4"/>
    <sheet name="Thong ke KS" sheetId="44" r:id="rId5"/>
    <sheet name="Khao sat GV 2019" sheetId="45" r:id="rId6"/>
    <sheet name="Khao sat GV 2017" sheetId="46" r:id="rId7"/>
  </sheets>
  <externalReferences>
    <externalReference r:id="rId8"/>
  </externalReferences>
  <definedNames>
    <definedName name="_ftn1" localSheetId="4">'Thong ke KS'!#REF!</definedName>
    <definedName name="_ftnref1" localSheetId="4">'Thong ke KS'!$C$6</definedName>
    <definedName name="_xlnm.Print_Titles" localSheetId="0">'Khao sat muc do hai long'!$14:$15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6" l="1"/>
  <c r="E20" i="46"/>
  <c r="G19" i="46"/>
  <c r="E19" i="46"/>
  <c r="G18" i="46"/>
  <c r="E18" i="46"/>
  <c r="G17" i="46"/>
  <c r="E17" i="46"/>
  <c r="G16" i="46"/>
  <c r="E16" i="46"/>
  <c r="G15" i="46"/>
  <c r="E15" i="46"/>
  <c r="G14" i="46"/>
  <c r="E14" i="46"/>
  <c r="G13" i="46"/>
  <c r="E13" i="46"/>
  <c r="G12" i="46"/>
  <c r="E12" i="46"/>
  <c r="G11" i="46"/>
  <c r="E11" i="46"/>
  <c r="G20" i="45"/>
  <c r="E20" i="45"/>
  <c r="G19" i="45"/>
  <c r="E19" i="45"/>
  <c r="G18" i="45"/>
  <c r="E18" i="45"/>
  <c r="G17" i="45"/>
  <c r="E17" i="45"/>
  <c r="G16" i="45"/>
  <c r="E16" i="45"/>
  <c r="G15" i="45"/>
  <c r="E15" i="45"/>
  <c r="G14" i="45"/>
  <c r="E14" i="45"/>
  <c r="G13" i="45"/>
  <c r="E13" i="45"/>
  <c r="G12" i="45"/>
  <c r="E12" i="45"/>
  <c r="G11" i="45"/>
  <c r="E11" i="45"/>
  <c r="D14" i="41"/>
  <c r="D15" i="41"/>
  <c r="D16" i="41"/>
  <c r="D17" i="41"/>
  <c r="D18" i="41"/>
  <c r="D19" i="41"/>
  <c r="D20" i="41"/>
  <c r="D21" i="41"/>
  <c r="D22" i="41"/>
  <c r="D23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9" i="41"/>
  <c r="D40" i="41"/>
  <c r="D41" i="41"/>
  <c r="D42" i="41"/>
  <c r="D43" i="41"/>
  <c r="D44" i="41"/>
  <c r="D45" i="41"/>
  <c r="D46" i="41"/>
  <c r="D47" i="41"/>
  <c r="D48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L15" i="41"/>
  <c r="L16" i="41"/>
  <c r="L17" i="41"/>
  <c r="L18" i="41"/>
  <c r="L19" i="41"/>
  <c r="L20" i="41"/>
  <c r="L21" i="41"/>
  <c r="L22" i="41"/>
  <c r="L23" i="41"/>
  <c r="L25" i="41"/>
  <c r="L26" i="41"/>
  <c r="L27" i="41"/>
  <c r="L28" i="41"/>
  <c r="L29" i="41"/>
  <c r="L30" i="41"/>
  <c r="L31" i="41"/>
  <c r="L32" i="41"/>
  <c r="L33" i="41"/>
  <c r="L34" i="41"/>
  <c r="L35" i="41"/>
  <c r="L36" i="41"/>
  <c r="L37" i="41"/>
  <c r="L39" i="41"/>
  <c r="L40" i="41"/>
  <c r="L41" i="41"/>
  <c r="L42" i="41"/>
  <c r="L43" i="41"/>
  <c r="L44" i="41"/>
  <c r="L45" i="41"/>
  <c r="L46" i="41"/>
  <c r="L47" i="41"/>
  <c r="L48" i="41"/>
  <c r="L50" i="41"/>
  <c r="L51" i="41"/>
  <c r="L52" i="41"/>
  <c r="L53" i="41"/>
  <c r="L54" i="41"/>
  <c r="L55" i="41"/>
  <c r="L56" i="41"/>
  <c r="L57" i="41"/>
  <c r="L58" i="41"/>
  <c r="L59" i="41"/>
  <c r="L60" i="41"/>
  <c r="L61" i="41"/>
  <c r="L62" i="41"/>
  <c r="L14" i="41"/>
  <c r="J15" i="41"/>
  <c r="J16" i="41"/>
  <c r="J17" i="41"/>
  <c r="J18" i="41"/>
  <c r="J19" i="41"/>
  <c r="J20" i="41"/>
  <c r="J21" i="41"/>
  <c r="J22" i="41"/>
  <c r="J23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9" i="41"/>
  <c r="J40" i="41"/>
  <c r="J41" i="41"/>
  <c r="J42" i="41"/>
  <c r="J43" i="41"/>
  <c r="J44" i="41"/>
  <c r="J45" i="41"/>
  <c r="J46" i="41"/>
  <c r="J47" i="41"/>
  <c r="J48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14" i="41"/>
  <c r="H62" i="41"/>
  <c r="F62" i="41"/>
  <c r="H61" i="41"/>
  <c r="F61" i="41"/>
  <c r="H60" i="41"/>
  <c r="F60" i="41"/>
  <c r="H59" i="41"/>
  <c r="F59" i="41"/>
  <c r="H58" i="41"/>
  <c r="F58" i="41"/>
  <c r="H57" i="41"/>
  <c r="F57" i="41"/>
  <c r="H56" i="41"/>
  <c r="F56" i="41"/>
  <c r="H55" i="41"/>
  <c r="F55" i="41"/>
  <c r="H54" i="41"/>
  <c r="F54" i="41"/>
  <c r="H53" i="41"/>
  <c r="F53" i="41"/>
  <c r="H52" i="41"/>
  <c r="F52" i="41"/>
  <c r="H51" i="41"/>
  <c r="F51" i="41"/>
  <c r="H50" i="41"/>
  <c r="F50" i="41"/>
  <c r="H48" i="41"/>
  <c r="F48" i="41"/>
  <c r="H47" i="41"/>
  <c r="F47" i="41"/>
  <c r="H46" i="41"/>
  <c r="F46" i="41"/>
  <c r="H45" i="41"/>
  <c r="F45" i="41"/>
  <c r="H44" i="41"/>
  <c r="F44" i="41"/>
  <c r="H43" i="41"/>
  <c r="F43" i="41"/>
  <c r="H42" i="41"/>
  <c r="F42" i="41"/>
  <c r="H41" i="41"/>
  <c r="F41" i="41"/>
  <c r="H40" i="41"/>
  <c r="F40" i="41"/>
  <c r="H39" i="41"/>
  <c r="F39" i="41"/>
  <c r="H37" i="41"/>
  <c r="F37" i="41"/>
  <c r="H36" i="41"/>
  <c r="F36" i="41"/>
  <c r="H35" i="41"/>
  <c r="F35" i="41"/>
  <c r="H34" i="41"/>
  <c r="F34" i="41"/>
  <c r="H33" i="41"/>
  <c r="F33" i="41"/>
  <c r="H32" i="41"/>
  <c r="F32" i="41"/>
  <c r="H31" i="41"/>
  <c r="F31" i="41"/>
  <c r="H30" i="41"/>
  <c r="F30" i="41"/>
  <c r="H29" i="41"/>
  <c r="F29" i="41"/>
  <c r="H28" i="41"/>
  <c r="F28" i="41"/>
  <c r="H27" i="41"/>
  <c r="F27" i="41"/>
  <c r="H26" i="41"/>
  <c r="F26" i="41"/>
  <c r="H25" i="41"/>
  <c r="F25" i="41"/>
  <c r="H23" i="41"/>
  <c r="F23" i="41"/>
  <c r="H22" i="41"/>
  <c r="F22" i="41"/>
  <c r="H21" i="41"/>
  <c r="F21" i="41"/>
  <c r="H20" i="41"/>
  <c r="F20" i="41"/>
  <c r="H19" i="41"/>
  <c r="F19" i="41"/>
  <c r="H18" i="41"/>
  <c r="F18" i="41"/>
  <c r="H17" i="41"/>
  <c r="F17" i="41"/>
  <c r="H16" i="41"/>
  <c r="F16" i="41"/>
  <c r="H15" i="41"/>
  <c r="F15" i="41"/>
  <c r="H14" i="41"/>
  <c r="F14" i="41"/>
  <c r="D72" i="40"/>
  <c r="F72" i="40"/>
  <c r="H72" i="40"/>
  <c r="J72" i="40"/>
  <c r="L72" i="40"/>
  <c r="C198" i="35"/>
  <c r="E198" i="35"/>
  <c r="F198" i="35"/>
  <c r="B198" i="35"/>
  <c r="C185" i="35"/>
  <c r="E185" i="35"/>
  <c r="F185" i="35"/>
  <c r="B185" i="35"/>
  <c r="C180" i="35"/>
  <c r="E180" i="35"/>
  <c r="F180" i="35"/>
  <c r="B180" i="35"/>
  <c r="C173" i="35"/>
  <c r="E173" i="35"/>
  <c r="F173" i="35"/>
  <c r="B173" i="35"/>
  <c r="C161" i="35"/>
  <c r="E161" i="35"/>
  <c r="F161" i="35"/>
  <c r="B161" i="35"/>
  <c r="C140" i="35"/>
  <c r="E140" i="35"/>
  <c r="F140" i="35"/>
  <c r="B140" i="35"/>
  <c r="H150" i="35"/>
  <c r="G150" i="35"/>
  <c r="H151" i="35"/>
  <c r="G151" i="35"/>
  <c r="H159" i="35"/>
  <c r="G159" i="35"/>
  <c r="H174" i="35"/>
  <c r="G174" i="35"/>
  <c r="H175" i="35"/>
  <c r="G175" i="35"/>
  <c r="H183" i="35"/>
  <c r="G183" i="35"/>
  <c r="H184" i="35"/>
  <c r="G184" i="35"/>
  <c r="H192" i="35"/>
  <c r="G192" i="35"/>
  <c r="H193" i="35"/>
  <c r="G193" i="35"/>
  <c r="H143" i="35"/>
  <c r="G143" i="35"/>
  <c r="H144" i="35"/>
  <c r="G144" i="35"/>
  <c r="H145" i="35"/>
  <c r="G145" i="35"/>
  <c r="H147" i="35"/>
  <c r="G147" i="35"/>
  <c r="H148" i="35"/>
  <c r="G148" i="35"/>
  <c r="H149" i="35"/>
  <c r="G149" i="35"/>
  <c r="H152" i="35"/>
  <c r="G152" i="35"/>
  <c r="H154" i="35"/>
  <c r="G154" i="35"/>
  <c r="H155" i="35"/>
  <c r="G155" i="35"/>
  <c r="H156" i="35"/>
  <c r="G156" i="35"/>
  <c r="H157" i="35"/>
  <c r="G157" i="35"/>
  <c r="H158" i="35"/>
  <c r="G158" i="35"/>
  <c r="H160" i="35"/>
  <c r="G160" i="35"/>
  <c r="H162" i="35"/>
  <c r="H163" i="35"/>
  <c r="G163" i="35"/>
  <c r="H164" i="35"/>
  <c r="G164" i="35"/>
  <c r="H165" i="35"/>
  <c r="G165" i="35"/>
  <c r="H166" i="35"/>
  <c r="G166" i="35"/>
  <c r="H167" i="35"/>
  <c r="G167" i="35"/>
  <c r="H176" i="35"/>
  <c r="H177" i="35"/>
  <c r="G177" i="35"/>
  <c r="H178" i="35"/>
  <c r="G178" i="35"/>
  <c r="H179" i="35"/>
  <c r="G179" i="35"/>
  <c r="H181" i="35"/>
  <c r="H182" i="35"/>
  <c r="G182" i="35"/>
  <c r="H186" i="35"/>
  <c r="H187" i="35"/>
  <c r="G187" i="35"/>
  <c r="H188" i="35"/>
  <c r="G188" i="35"/>
  <c r="H189" i="35"/>
  <c r="G189" i="35"/>
  <c r="H190" i="35"/>
  <c r="G190" i="35"/>
  <c r="H191" i="35"/>
  <c r="G191" i="35"/>
  <c r="H194" i="35"/>
  <c r="G194" i="35"/>
  <c r="H195" i="35"/>
  <c r="G195" i="35"/>
  <c r="H196" i="35"/>
  <c r="G196" i="35"/>
  <c r="H197" i="35"/>
  <c r="G197" i="35"/>
  <c r="H199" i="35"/>
  <c r="H198" i="35"/>
  <c r="H142" i="35"/>
  <c r="G142" i="35"/>
  <c r="D163" i="35"/>
  <c r="D148" i="35"/>
  <c r="D143" i="35"/>
  <c r="D144" i="35"/>
  <c r="D142" i="35"/>
  <c r="F123" i="35"/>
  <c r="H105" i="35"/>
  <c r="C104" i="35"/>
  <c r="C106" i="35"/>
  <c r="E106" i="35"/>
  <c r="F106" i="35"/>
  <c r="G106" i="35"/>
  <c r="E102" i="35"/>
  <c r="E98" i="35"/>
  <c r="C120" i="35"/>
  <c r="F120" i="35"/>
  <c r="G120" i="35"/>
  <c r="B120" i="35"/>
  <c r="B106" i="35"/>
  <c r="C95" i="35"/>
  <c r="E95" i="35"/>
  <c r="F95" i="35"/>
  <c r="B95" i="35"/>
  <c r="C81" i="35"/>
  <c r="E81" i="35"/>
  <c r="F81" i="35"/>
  <c r="B81" i="35"/>
  <c r="F99" i="35"/>
  <c r="F100" i="35"/>
  <c r="F101" i="35"/>
  <c r="F103" i="35"/>
  <c r="F105" i="35"/>
  <c r="F104" i="35"/>
  <c r="H84" i="35"/>
  <c r="G84" i="35"/>
  <c r="H85" i="35"/>
  <c r="G85" i="35"/>
  <c r="H87" i="35"/>
  <c r="G87" i="35"/>
  <c r="H88" i="35"/>
  <c r="G88" i="35"/>
  <c r="H89" i="35"/>
  <c r="G89" i="35"/>
  <c r="H91" i="35"/>
  <c r="G91" i="35"/>
  <c r="H92" i="35"/>
  <c r="G92" i="35"/>
  <c r="H93" i="35"/>
  <c r="G93" i="35"/>
  <c r="H94" i="35"/>
  <c r="G94" i="35"/>
  <c r="H96" i="35"/>
  <c r="G96" i="35"/>
  <c r="H97" i="35"/>
  <c r="G97" i="35"/>
  <c r="H99" i="35"/>
  <c r="H100" i="35"/>
  <c r="H101" i="35"/>
  <c r="H103" i="35"/>
  <c r="H102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83" i="35"/>
  <c r="G83" i="35"/>
  <c r="C99" i="35"/>
  <c r="C100" i="35"/>
  <c r="C101" i="35"/>
  <c r="C103" i="35"/>
  <c r="C102" i="35"/>
  <c r="C123" i="35"/>
  <c r="B99" i="35"/>
  <c r="B100" i="35"/>
  <c r="B101" i="35"/>
  <c r="B103" i="35"/>
  <c r="B102" i="35"/>
  <c r="B104" i="35"/>
  <c r="B123" i="35"/>
  <c r="B63" i="35"/>
  <c r="C63" i="35"/>
  <c r="D63" i="35"/>
  <c r="F63" i="35"/>
  <c r="G63" i="35"/>
  <c r="H63" i="35"/>
  <c r="C60" i="35"/>
  <c r="D60" i="35"/>
  <c r="E60" i="35"/>
  <c r="F60" i="35"/>
  <c r="G60" i="35"/>
  <c r="H60" i="35"/>
  <c r="B60" i="35"/>
  <c r="C41" i="35"/>
  <c r="D41" i="35"/>
  <c r="E41" i="35"/>
  <c r="F41" i="35"/>
  <c r="G41" i="35"/>
  <c r="H41" i="35"/>
  <c r="B41" i="35"/>
  <c r="F16" i="35"/>
  <c r="B16" i="35"/>
  <c r="C16" i="35"/>
  <c r="E16" i="35"/>
  <c r="E63" i="35"/>
  <c r="K8" i="16"/>
  <c r="H8" i="16"/>
  <c r="C8" i="16"/>
  <c r="G8" i="16"/>
  <c r="H26" i="16"/>
  <c r="H25" i="16"/>
  <c r="D26" i="16"/>
  <c r="C26" i="16"/>
  <c r="G26" i="16"/>
  <c r="D25" i="16"/>
  <c r="C25" i="16"/>
  <c r="G25" i="16"/>
  <c r="H185" i="35"/>
  <c r="H180" i="35"/>
  <c r="H173" i="35"/>
  <c r="H161" i="35"/>
  <c r="G186" i="35"/>
  <c r="G176" i="35"/>
  <c r="G173" i="35"/>
  <c r="G185" i="35"/>
  <c r="G140" i="35"/>
  <c r="G162" i="35"/>
  <c r="G161" i="35"/>
  <c r="H140" i="35"/>
  <c r="G199" i="35"/>
  <c r="G198" i="35"/>
  <c r="G181" i="35"/>
  <c r="G180" i="35"/>
  <c r="D147" i="35"/>
  <c r="D192" i="35"/>
  <c r="D184" i="35"/>
  <c r="D176" i="35"/>
  <c r="D152" i="35"/>
  <c r="D195" i="35"/>
  <c r="D187" i="35"/>
  <c r="D179" i="35"/>
  <c r="D193" i="35"/>
  <c r="D177" i="35"/>
  <c r="D194" i="35"/>
  <c r="D186" i="35"/>
  <c r="D178" i="35"/>
  <c r="D199" i="35"/>
  <c r="D198" i="35"/>
  <c r="D191" i="35"/>
  <c r="D183" i="35"/>
  <c r="D175" i="35"/>
  <c r="D167" i="35"/>
  <c r="D151" i="35"/>
  <c r="D190" i="35"/>
  <c r="D182" i="35"/>
  <c r="D166" i="35"/>
  <c r="D150" i="35"/>
  <c r="D197" i="35"/>
  <c r="D189" i="35"/>
  <c r="D181" i="35"/>
  <c r="D165" i="35"/>
  <c r="D161" i="35"/>
  <c r="D149" i="35"/>
  <c r="D196" i="35"/>
  <c r="D188" i="35"/>
  <c r="D145" i="35"/>
  <c r="D140" i="35"/>
  <c r="H98" i="35"/>
  <c r="H106" i="35"/>
  <c r="G95" i="35"/>
  <c r="G81" i="35"/>
  <c r="G103" i="35"/>
  <c r="G102" i="35"/>
  <c r="H81" i="35"/>
  <c r="H95" i="35"/>
  <c r="G101" i="35"/>
  <c r="G100" i="35"/>
  <c r="G99" i="35"/>
  <c r="B98" i="35"/>
  <c r="C98" i="35"/>
  <c r="F102" i="35"/>
  <c r="F98" i="35"/>
  <c r="D97" i="35"/>
  <c r="D88" i="35"/>
  <c r="D96" i="35"/>
  <c r="D89" i="35"/>
  <c r="D94" i="35"/>
  <c r="D113" i="35"/>
  <c r="D112" i="35"/>
  <c r="D118" i="35"/>
  <c r="D110" i="35"/>
  <c r="D114" i="35"/>
  <c r="D100" i="35"/>
  <c r="D92" i="35"/>
  <c r="D84" i="35"/>
  <c r="D103" i="35"/>
  <c r="D102" i="35"/>
  <c r="D87" i="35"/>
  <c r="D99" i="35"/>
  <c r="D91" i="35"/>
  <c r="D83" i="35"/>
  <c r="D117" i="35"/>
  <c r="D109" i="35"/>
  <c r="D119" i="35"/>
  <c r="D111" i="35"/>
  <c r="D101" i="35"/>
  <c r="D93" i="35"/>
  <c r="D85" i="35"/>
  <c r="D115" i="35"/>
  <c r="D107" i="35"/>
  <c r="D116" i="35"/>
  <c r="D108" i="35"/>
  <c r="H21" i="35"/>
  <c r="H22" i="35"/>
  <c r="H23" i="35"/>
  <c r="H24" i="35"/>
  <c r="H25" i="35"/>
  <c r="H26" i="35"/>
  <c r="H27" i="35"/>
  <c r="H28" i="35"/>
  <c r="H29" i="35"/>
  <c r="H20" i="35"/>
  <c r="D180" i="35"/>
  <c r="D173" i="35"/>
  <c r="D185" i="35"/>
  <c r="D95" i="35"/>
  <c r="G98" i="35"/>
  <c r="D106" i="35"/>
  <c r="D81" i="35"/>
  <c r="D98" i="35"/>
  <c r="H16" i="35"/>
  <c r="G28" i="35"/>
  <c r="G29" i="35"/>
  <c r="G20" i="35"/>
  <c r="G22" i="35"/>
  <c r="G21" i="35"/>
  <c r="G23" i="35"/>
  <c r="G25" i="35"/>
  <c r="G27" i="35"/>
  <c r="G26" i="35"/>
  <c r="G24" i="35"/>
  <c r="D27" i="35"/>
  <c r="D24" i="35"/>
  <c r="D25" i="35"/>
  <c r="D20" i="35"/>
  <c r="D26" i="35"/>
  <c r="D23" i="35"/>
  <c r="D28" i="35"/>
  <c r="D22" i="35"/>
  <c r="D29" i="35"/>
  <c r="D21" i="35"/>
  <c r="H38" i="35"/>
  <c r="E38" i="35"/>
  <c r="H37" i="35"/>
  <c r="E37" i="35"/>
  <c r="H36" i="35"/>
  <c r="E36" i="35"/>
  <c r="H33" i="35"/>
  <c r="E33" i="35"/>
  <c r="H32" i="35"/>
  <c r="E32" i="35"/>
  <c r="H30" i="35"/>
  <c r="E30" i="35"/>
  <c r="H19" i="35"/>
  <c r="E19" i="35"/>
  <c r="H18" i="35"/>
  <c r="E18" i="35"/>
  <c r="H17" i="35"/>
  <c r="E17" i="35"/>
  <c r="D16" i="35"/>
  <c r="G16" i="35"/>
  <c r="H104" i="35"/>
  <c r="G105" i="35"/>
  <c r="G104" i="35"/>
  <c r="E104" i="35"/>
  <c r="D105" i="35"/>
  <c r="D104" i="35"/>
  <c r="D121" i="35"/>
  <c r="H121" i="35"/>
  <c r="E120" i="35"/>
  <c r="D122" i="35"/>
  <c r="H122" i="35"/>
  <c r="E123" i="35"/>
  <c r="H124" i="35"/>
  <c r="H123" i="35"/>
  <c r="G123" i="35"/>
  <c r="D124" i="35"/>
  <c r="D123" i="35"/>
  <c r="H120" i="35"/>
  <c r="D120" i="35"/>
</calcChain>
</file>

<file path=xl/sharedStrings.xml><?xml version="1.0" encoding="utf-8"?>
<sst xmlns="http://schemas.openxmlformats.org/spreadsheetml/2006/main" count="628" uniqueCount="339">
  <si>
    <t xml:space="preserve">1.5. Các thông tin khác liên quan (ghi cụ thể): </t>
  </si>
  <si>
    <t xml:space="preserve">Nội dung đánh giá/ Mức độ hài lòng </t>
  </si>
  <si>
    <t>Nhà tuyển dụng, sử dụng lao động</t>
  </si>
  <si>
    <t>Rất hài lòng</t>
  </si>
  <si>
    <t>Hài lòng</t>
  </si>
  <si>
    <t>Hài lòng vừa</t>
  </si>
  <si>
    <t>Tổng hài lòng</t>
  </si>
  <si>
    <t>Rất không hài lòng</t>
  </si>
  <si>
    <t>Không hài lòng</t>
  </si>
  <si>
    <t>Tổng không hài lòng</t>
  </si>
  <si>
    <t>Nhận xét</t>
  </si>
  <si>
    <t>1. CTĐT</t>
  </si>
  <si>
    <t>CĐR</t>
  </si>
  <si>
    <t>Nội dung</t>
  </si>
  <si>
    <t>Phương pháp DH, KTĐG</t>
  </si>
  <si>
    <t>...</t>
  </si>
  <si>
    <t xml:space="preserve">2. Giảng dạy của GV </t>
  </si>
  <si>
    <t>3. Cán bộ phục vụ</t>
  </si>
  <si>
    <t>4. Cơ sở vật chất</t>
  </si>
  <si>
    <t>5. Các hỗ trợ  SV</t>
  </si>
  <si>
    <t xml:space="preserve">6. Năng lực, kỹ năng SV TN </t>
  </si>
  <si>
    <t>7. NCKH SV</t>
  </si>
  <si>
    <t xml:space="preserve">8. Nội dung khác (ghi cụ thể) </t>
  </si>
  <si>
    <t>* Ghi chú: Bảng thống kê tham khảo, Nhà trường có thể sử dụng bảng thực tế đã khảo sát để cung cấp số liệu</t>
  </si>
  <si>
    <t xml:space="preserve">2.5. Các thông tin khác liên quan (ghi cụ thể): </t>
  </si>
  <si>
    <t>Sinh viên</t>
  </si>
  <si>
    <t xml:space="preserve">3.5. Các thông tin khác liên quan (ghi cụ thể): </t>
  </si>
  <si>
    <t>ĐỐI SÁNH MỨC ĐỘ HÀI LÒNG CỦA CÁC BÊN LIÊN QUAN</t>
  </si>
  <si>
    <t>1.  Đối sánh kết quả đánh giá mức độ hài lòng của sinh viên trước khi tốt nghiệp (nếu có)</t>
  </si>
  <si>
    <t>Tổng số sinh viên</t>
  </si>
  <si>
    <t>Tỷ lệ (%) hài lòng của SVTN</t>
  </si>
  <si>
    <t>Tỷ lệ (%) không hài lòng của SVTN</t>
  </si>
  <si>
    <t>Tỷ lệ (%) phản hồi của SVTN</t>
  </si>
  <si>
    <t>CTĐT của Trường</t>
  </si>
  <si>
    <t>CTĐT của Trường trong nước</t>
  </si>
  <si>
    <t>CTĐT của Trường ngoài nước</t>
  </si>
  <si>
    <t>2.  Đối sánh mức độ hài lòng của cựu người học (nếu có)</t>
  </si>
  <si>
    <t>Tỷ lệ (%) hài lòng của Cựu người học</t>
  </si>
  <si>
    <t>Tỷ lệ (%) không hài lòng của Cựu người học</t>
  </si>
  <si>
    <t>Tỷ lệ (%) phản hồi của Cựu người học</t>
  </si>
  <si>
    <t>3.  Đối sánh mức độ hài lòng của các nhà tuyển dụng (nếu có)</t>
  </si>
  <si>
    <t>Tỷ lệ (%) hài lòng của Nhà tuyển dụng</t>
  </si>
  <si>
    <t>Tỷ lệ (%) không hài lòng của Nhà tuyển dụng</t>
  </si>
  <si>
    <t>Tỷ lệ (%) phản hồi của  Nhà tuyển dụng</t>
  </si>
  <si>
    <t>STT</t>
  </si>
  <si>
    <t>Số phiếu</t>
  </si>
  <si>
    <t>Câu hỏi</t>
  </si>
  <si>
    <t>Mức đánh giá</t>
  </si>
  <si>
    <t xml:space="preserve">
Mức 1
(Rất không đồng ý)
</t>
  </si>
  <si>
    <t>Mức 2
(Không đồng ý)</t>
  </si>
  <si>
    <t>Mức 3
(Không có ý kiến)</t>
  </si>
  <si>
    <t>Mức 4
(Đồng ý)</t>
  </si>
  <si>
    <t>Mức 5
(Rất đồng ý)</t>
  </si>
  <si>
    <t>Tỷ lệ %</t>
  </si>
  <si>
    <t>Mức 1</t>
  </si>
  <si>
    <t>TT</t>
  </si>
  <si>
    <t>Các hoạt động khảo sát</t>
  </si>
  <si>
    <t>Hình thức (Phiếu, phỏng vấn, online, hội thảo, v.v)</t>
  </si>
  <si>
    <t>Tên văn bản hướng dẫn lấy ý kiến (nếu ban hành)</t>
  </si>
  <si>
    <t>Tên minh chứng (nếu có) kèm theo BC TĐG)</t>
  </si>
  <si>
    <t>Người học đánh giá chất lượng đào tạo của CTĐT trước khi tốt nghiệp</t>
  </si>
  <si>
    <t>Khảo sát tình hình việc làm của người học sau khi tốt nghiệp</t>
  </si>
  <si>
    <t>Khảo sát lấy ý kiến của nhà sử dụng lao động về sinh viên tốt nghiệp (trong đó có khảo sát sự hài lòng)</t>
  </si>
  <si>
    <t>Khảo sát để xây dựng, rà soát mục tiêu, chuẩn đầu ra của CTĐT</t>
  </si>
  <si>
    <t>Lấy ý kiến của sinh viên về mục tiêu, chuẩn đầu ra của CTĐT</t>
  </si>
  <si>
    <t>Lấy ý kiến của cựu sinh viên về mục tiêu, chuẩn đầu ra của CTĐT</t>
  </si>
  <si>
    <t>Lấy ý kiến nhà sử dụng lao động về mục tiêu, chuẩn đầu ra của CTĐT</t>
  </si>
  <si>
    <t>Lấy ý kiến giảng viên về mục tiêu, chuẩn đầu ra của CTĐT</t>
  </si>
  <si>
    <t>Lấy ý kiến chuyên gia, nhà quản lý giáo dục về mục tiêu, chuẩn đầu ra của CTĐT</t>
  </si>
  <si>
    <t>Lấy ý kiến của tổ chức xã hội, nghề nghiệp về mục tiêu, chuẩn đầu ra của CTĐT</t>
  </si>
  <si>
    <t>Khảo sát để xây dựng, rà soát điều chỉnh CTĐT</t>
  </si>
  <si>
    <t>Lấy ý kiến của sinh viên để xây dựng, rà soát điều chỉnh CTĐT</t>
  </si>
  <si>
    <t>Lấy ý kiến nhà sử dụng lao động để xây dựng, rà soát điều chỉnh CTĐT</t>
  </si>
  <si>
    <t>Lấy ý kiến giảng viên để xây dựng, rà soát điều chỉnh CTĐT</t>
  </si>
  <si>
    <t>Lấy ý kiến chuyên gia, nhà quản lý giáo dục để xây dựng, rà soát điều chỉnh CTĐT</t>
  </si>
  <si>
    <t>Lấy ý kiến của tổ chức xã hội, nghề nghiệp để xây dựng, rà soát điều chỉnh CTĐT</t>
  </si>
  <si>
    <t>Lấy ý kiến phản hồi về thư viện và các hoạt động hỗ trợ của thư viện</t>
  </si>
  <si>
    <t>Lấy ý kiến phản hồi của người học về thư viện và các hoạt động hỗ trợ của thư viện</t>
  </si>
  <si>
    <t>Lấy ý kiến phản hồi của cán bộ, giảng viên về thư viện và các hoạt động hỗ trợ của thư viện</t>
  </si>
  <si>
    <t xml:space="preserve">Lấy ý kiến phản hồi về cơ sở vật chất, trang thiết bị, phòng thí nghiệm, thực hành, hệ thống công nghệ thông tin </t>
  </si>
  <si>
    <t>Lấy ý kiến phản hồi của người học về cơ sở vật chất, trang thiết bị, phòng thí nghiệm, thực hành, hệ thống công nghệ thông tin</t>
  </si>
  <si>
    <t>Lấy ý kiến phản hồi của cán bộ, giảng viên về cơ sở vật chất, trang thiết bị, phòng thí nghiệm, thực hành, hệ thống công nghệ thông tin</t>
  </si>
  <si>
    <t>Lấy ý kiến phản hồi về hoạt động hỗ trợ, phục vụ của đội ngũ nhân viên hỗ trợ</t>
  </si>
  <si>
    <t>Lấy ý kiến phản hồi của người học về hoạt động hỗ trợ, phục vụ của đội ngũ nhân viên hỗ trợ</t>
  </si>
  <si>
    <t>Lấy ý kiến phản hồi của cán bộ, giảng viên về hoạt động hỗ trợ, phục vụ của đội ngũ nhân viên hỗ trợ</t>
  </si>
  <si>
    <t>Lấy ý kiến về sứ mạng, mục tiêu, chiến lược phát triển, triết lý giáo dục</t>
  </si>
  <si>
    <t>Các khảo sát khác mà Nhà trường thực hiện (ghi tên)</t>
  </si>
  <si>
    <t>Thời gian triển khai (liệt kê các thời điểm)</t>
  </si>
  <si>
    <t>BẢNG TỔNG HỢP PHÂN CÔNG ĐẦU MỐI, HÌNH THỨC, CÔNG CỤ LẤY Ý KIẾN PHẢN HỒI CỦA CÁC BÊN LIÊN QUAN</t>
  </si>
  <si>
    <t>Đầu mối triển khai *
(ghi lại tên đúng với tên bộ phận chức năng được Trường giao nhiệm vụ)</t>
  </si>
  <si>
    <t>Ghi chú:</t>
  </si>
  <si>
    <t>* Đây là mẫu để tham khảo, trong trường hợp Nhà trường có các đơn vị triển khai khác và/hoặc có các hoạt động khảo sát khác có thể điều chỉnh, bổ sung trực tiếp vào mẫu này</t>
  </si>
  <si>
    <t>TRƯỜNG ĐẠI HỌC THƯƠNG MẠI</t>
  </si>
  <si>
    <t>KHOA HTTT KINH TẾ&amp;TMĐT</t>
  </si>
  <si>
    <t>Lấy ý kiến người học về hoạt động giảng dạy của giảng viên</t>
  </si>
  <si>
    <t>Phối hợp với Khoa
Hướng dẫn và cung cấp phiếu
Theo dõi tổng hợp kết quả
Làm báo cáo chung và lưu trữ kết quả</t>
  </si>
  <si>
    <t>Phổ biến tới GV
Lập danh sách khảo sát
Triển khai tới SV</t>
  </si>
  <si>
    <t>Phát phiếu điều tra, điều tra online</t>
  </si>
  <si>
    <t>2018, 2019, 2020</t>
  </si>
  <si>
    <t>Kế hoạch khảo sát ý kiến người học về hoạt động giảng dạy của GV năm 2018, năm 2019, năm 2020</t>
  </si>
  <si>
    <t>Kế hoạch khảo sát ý kiến người học năm cuối về CTĐT</t>
  </si>
  <si>
    <t>Đầu mối tổ chức
Lập mẫu phiếu và hướng dẫn các đơn vị
Viết báo cáo tổng hợp và lưu trữ kết quả</t>
  </si>
  <si>
    <t>Điều tra online, email, điện thoại, bảng hỏi thông thường</t>
  </si>
  <si>
    <t>Kế hoạch khảo sát tình hình  việc làm của sinh viên tốt nghiệp hệ đại học chính quy</t>
  </si>
  <si>
    <t>Kế hoạch khảo sát ý kiến người học về hoạt động quản lý và phục vụ đào tạo</t>
  </si>
  <si>
    <t xml:space="preserve">Điều tra online </t>
  </si>
  <si>
    <t>Kế hoạch khảo sát ý kiến CBGV về CSVC, trang thiết bị của Trường</t>
  </si>
  <si>
    <t xml:space="preserve">Lấy ý kiến của cựu sinh viên để xây dựng, rà soát điều chỉnh CTĐT </t>
  </si>
  <si>
    <t>KHOA HTTT KINH TẾ VÀ TMĐT</t>
  </si>
  <si>
    <t>THỐNG KÊ KHẢO SÁT MỨC ĐỘ HÀI LÒNG CỦA CHƯƠNG TRÌNH ĐÀO TẠO NGÀNH  HTTT QUẢN LÝ</t>
  </si>
  <si>
    <t>1.1. Thời gian khảo sát: tháng 11 năm 2020</t>
  </si>
  <si>
    <t>1.2. Phương pháp khảo sát, đánh giá: : online, gọi điện, phỏng vấn trực tiếp bằng phiếu in được cung cấp từ Phòng KT&amp;ĐBCLGD</t>
  </si>
  <si>
    <t>1.3. Đơn vị tổ chức khảo sát, đánh giá: Trường ĐHTM</t>
  </si>
  <si>
    <t>1.4. Số lượng trả lời/số lượng khảo sát, đánh giá: 27/30 (90%)</t>
  </si>
  <si>
    <t>1. Mức độ hài lòng (tính bằng %) của nhà tuyển dụng và sử dụng lao động (NTD SDLĐ)</t>
  </si>
  <si>
    <t>Ông/Bà có được mời tham gia vào quá trình xây dựng chương trình dạy học/môn học</t>
  </si>
  <si>
    <t>Mức độ phù hợp của CTĐT về kiến thức bổ trợ sang các ngành khác</t>
  </si>
  <si>
    <t>Đánh giá tổng thể về CTĐT</t>
  </si>
  <si>
    <t>Ông/Bà có được mời tham gia vào quá trình rà soát, bổ sung, hoàn thiện chương trình dạy học</t>
  </si>
  <si>
    <t>Ông/Bà hài lòng tham gia hướng nghiệp cho SV</t>
  </si>
  <si>
    <t>Trường gắn kết với cơ quan của Ông/Bà</t>
  </si>
  <si>
    <t>NLĐ có khả năng vận dụng các kiến thức trong công việc</t>
  </si>
  <si>
    <t>NLĐ có khả năng lập kế hoạch, tổ chức và quản lý công việc</t>
  </si>
  <si>
    <t xml:space="preserve">NLĐ có khả năng giải quyết vấn đề </t>
  </si>
  <si>
    <t>NLĐ năng động, nhạy bén với môi trường làm việc thay đổi</t>
  </si>
  <si>
    <t>NLĐ có khả năng hoạt động hiệu quả trong các nhóm</t>
  </si>
  <si>
    <t>NLĐ có đạo đức và trách nhiệm nghề nghiệp</t>
  </si>
  <si>
    <t>NLĐ có khả năng giao tiếp, thuyết trình hiệu quả</t>
  </si>
  <si>
    <t>NLĐ có khả năng phát triển nghề nghiệp</t>
  </si>
  <si>
    <t>NLĐ có khả năng làm việc độc lập</t>
  </si>
  <si>
    <t>NLĐ có tác phong làm việc tốt</t>
  </si>
  <si>
    <t>NLĐ có năng lực nghiên cứu (có sáng kiến cải tiến)</t>
  </si>
  <si>
    <t>NLĐ có năng lực học tập ở bậc cao hơn</t>
  </si>
  <si>
    <t>NLĐ có quan hệ tốt với đồng nghiệp</t>
  </si>
  <si>
    <t>NLĐ có tinh thần kỷ luật cao, tuân thủ quy định của cơ quan, Nhà nước</t>
  </si>
  <si>
    <t>NLĐ có năng lực ngoại ngữ</t>
  </si>
  <si>
    <t>NLĐ có năng lực về tin học</t>
  </si>
  <si>
    <t>NLĐ tạo dựng được uy tín cho “người học Trường ĐHTM”</t>
  </si>
  <si>
    <t>NLĐ có kiến thức sâu và rộng, nắm vững kiến thức chuyên môn</t>
  </si>
  <si>
    <t>Công việc của NLĐ được bố trí đúng với chuyên ngành đào tạo</t>
  </si>
  <si>
    <t>NLĐ có khả năng thực hành tốt chuyên môn</t>
  </si>
  <si>
    <t>NLĐ đã được định hướng nghề nghiệp trong quá trình đào tạo</t>
  </si>
  <si>
    <t>Số NHTN của Trường đang làm việc ở cơ quan của Ông/Bà
1): 1-20;       2): 21-40;      3): 41-60;       4): 61-80;       5): &gt;80</t>
  </si>
  <si>
    <t>Ông/Bà hài lòng với người học thực tập tại cơ quan</t>
  </si>
  <si>
    <t>Ông/Bà sẵn sằng khi được mời tham gia xây dựng CTĐT</t>
  </si>
  <si>
    <t>2. Mức độ hài lòng (tính bằng %) của sinh viên đã tốt nghiệp ngành HTTT Quản lý</t>
  </si>
  <si>
    <t>2.1. Thời gian khảo sát: tháng 4 năm 2020</t>
  </si>
  <si>
    <t>2.2. Phương pháp khảo sát, đánh giá: Phát phiếu và điều tra online</t>
  </si>
  <si>
    <t>2.3. Đơn vị tổ chức khảo sát, đánh giá: Khoa HTTT Kinh tế và TMĐT</t>
  </si>
  <si>
    <t>2.4. Số lượng trả lời/số lượng khảo sát, đánh giá: 121/150 (80,67%)</t>
  </si>
  <si>
    <t>CTĐT có mục tiêu rõ ràng, cụ thể, cấu trúc hợp lý, có hệ thống</t>
  </si>
  <si>
    <t>CTĐT được thiết kế với các học phần có cấu trúc hợp lý</t>
  </si>
  <si>
    <t>Nội dung CTĐT mang tính cập nhật</t>
  </si>
  <si>
    <t>CTĐT thể hiện sự cân đối giữa kiến thức cơ sở và chuyên ngành</t>
  </si>
  <si>
    <t>Cách thức tổ chức giảng dạy của CTĐT hợp lý</t>
  </si>
  <si>
    <t>Phương pháp giảng dạy phù hợp với chuẩn đầu ra của khóa học</t>
  </si>
  <si>
    <t>Phương pháp giảng dạy của giảng viên dễ hiểu, khuyến khích người học năng động</t>
  </si>
  <si>
    <t>Hình thức kiểm tra – đánh giá phù hợp</t>
  </si>
  <si>
    <t>Giảng viên có đủ trình độ, năng lực, có tinh thần trách nhiệm cao</t>
  </si>
  <si>
    <t>Tổ chức giảng dạy các học phần trong CTĐT phù hợp, hiệu quả.</t>
  </si>
  <si>
    <t>Tài liệu, giáo trình, phòng học/phòng thí nghiệm, CSVC, trang thiết bị đầy đủ, đáp ứng nhu cầu của người học</t>
  </si>
  <si>
    <t>Hệ thống tư vấn, hỗ trợ đáp ứng nhu cầu của người học</t>
  </si>
  <si>
    <t>Chất lượng CTĐT đáp ứng mục tiêu đào tạo của Trường và nhu cầu  xã hội</t>
  </si>
  <si>
    <t>CTĐT ngành HTTT Quản lý</t>
  </si>
  <si>
    <t>Năm</t>
  </si>
  <si>
    <t>Tổng số nhà tuyển dụng</t>
  </si>
  <si>
    <t>KS SV tốt nghiệp 2019</t>
  </si>
  <si>
    <t>Liên quan đến cố vấn học tập</t>
  </si>
  <si>
    <t>Liên quan đến quản lý đào tạo cấp trường</t>
  </si>
  <si>
    <t>Liên quan đến quản lý đào tạo cấp khoa, bộ môn (BM), giảng viên giảng dạy (GVGD)</t>
  </si>
  <si>
    <t>Sinh viên đã tốt nghiệp ngành HTTT Quản lý</t>
  </si>
  <si>
    <t>Anh/Chị được định hướng nghề nghiệp từ phía Khoa/Nhà trường</t>
  </si>
  <si>
    <t>Có năng lực nghiên cứu (có sáng kiến cải tiến)</t>
  </si>
  <si>
    <t>Có năng lực học tập ở bậc cao hơn</t>
  </si>
  <si>
    <t>Có khả năng vận dụng các kiến thức trong công việc</t>
  </si>
  <si>
    <t>Có khả năng lập kế hoạch, tổ chức và quản lý công việc</t>
  </si>
  <si>
    <t xml:space="preserve">Có khả năng giải quyết vấn đề </t>
  </si>
  <si>
    <t>Nhạy bén với môi trường làm việc thay đổi</t>
  </si>
  <si>
    <t>Có khả năng hoạt động hiệu quả trong các nhóm</t>
  </si>
  <si>
    <t>Có đạo đức và trách nhiệm nghề nghiệp</t>
  </si>
  <si>
    <t>Có khả năng giao tiếp hiệu quả</t>
  </si>
  <si>
    <t>Có khả năng phát triển nghề nghiệp</t>
  </si>
  <si>
    <t>Có khả năng làm việc độc lập</t>
  </si>
  <si>
    <t>Tác phong làm việc tốt</t>
  </si>
  <si>
    <t>Có quan hệ tốt với đồng nghiệp</t>
  </si>
  <si>
    <t>Có mối quan hệ tốt với Khoa/Nhà trường</t>
  </si>
  <si>
    <t>Có tinh thần kỷ luật cao, tuân thủ quy định của cơ quan, Nhà nước</t>
  </si>
  <si>
    <t>Anh/Chị sẵn lòng tham gia xây dựng CTĐT và hướng nghiệp cho người học của Trường</t>
  </si>
  <si>
    <t>3.1. Thời gian khảo sát: tháng 10 năm 2020</t>
  </si>
  <si>
    <t>3.2. Phương pháp khảo sát, đánh giá: Phát phiếu và điều tra online</t>
  </si>
  <si>
    <t>3.3. Đơn vị tổ chức khảo sát, đánh giá: Khoa HTTT Kinh tế và TMĐT</t>
  </si>
  <si>
    <t>3.4. Số lượng trả lời/số lượng khảo sát, đánh giá: 133/133 (100%)</t>
  </si>
  <si>
    <t>3. Mức độ hài lòng (tính bằng %)  của sinh viên ngành HTTT Quản lý</t>
  </si>
  <si>
    <t>Ngành học có mục tiêu đào tạo rõ ràng, phù hợp với nhu cầu xã hội về lao động thể hiện trong tuyên bố đầu ra của ngành</t>
  </si>
  <si>
    <t xml:space="preserve">Nội dung CTĐT phù hợp với mục tiêu đào tạo thể hiện các học phần trong CTĐT góp phần đạt được mục tiêu CTĐT </t>
  </si>
  <si>
    <t>Nội dung CTĐT luôn được cập nhật, đổi mới</t>
  </si>
  <si>
    <t>Số lượng các học phần trong chương trình phù hợp</t>
  </si>
  <si>
    <t>Các học phần trong chương trình đào tạo được tổ chức một cách có hệ thống, phù hợp với thời gian học và khối lượng kiến thức cần đạt được</t>
  </si>
  <si>
    <t>Tỉ lệ phân bổ khối lượng kiến thức giữa lý thuyết và thực hành hợp lý trong từng học phần, giữa các học phần lý thuyết và thực hành của CTĐT</t>
  </si>
  <si>
    <t>Chương trình có nhiều học phần tự chọn đáp ứng nhu cầu của người học</t>
  </si>
  <si>
    <t>Chuẩn đầu ra nêu rõ kiến thức, kỹ năng và phẩm chất người học cần đạt được sau khi tốt nghiệp</t>
  </si>
  <si>
    <t>Các học phần trong CTĐT tích hợp được các kiến thức và kỹ năng theo chuẩn đầu ra</t>
  </si>
  <si>
    <t>CTĐT đảm bảo đủ năng lực liên thông lên chương trình sau đại học</t>
  </si>
  <si>
    <t>Giảng viên (GV) đảm bảo giờ lên lớp và kế hoạch giảng dạy</t>
  </si>
  <si>
    <t>GV có kiến thức chuyên môn tốt, cập nhật liên tục về nội dung giảng dạy</t>
  </si>
  <si>
    <t>GV có phương pháp truyền đạt rõ ràng, dễ hiểu</t>
  </si>
  <si>
    <t>GV giảng dạy có sự liên hệ giữa lý thuyết và thực tiễn</t>
  </si>
  <si>
    <t>GV luôn cập nhật các phương pháp giảng dạy mới, phù hợp</t>
  </si>
  <si>
    <t>Trang thiết bị hỗ trợ giảng dạy và học tập đầy đủ, hiện đại</t>
  </si>
  <si>
    <t>Nội dung kiểm tra, đánh giá sát với chương trình đào tạo</t>
  </si>
  <si>
    <t>Phương pháp kiểm tra, đánh giá theo năng lực, theo quá trình và theo tính chất đặc thù của học phần</t>
  </si>
  <si>
    <t>GV luôn động viên, thúc đẩy, tạo điều kiện để SV học tập, nghiên cứu khoa học và rèn luyện và phát triển các kỹ năng cần thiết</t>
  </si>
  <si>
    <t>Hoạt động giảng dạy luôn gắn với định hướng nghề nghiệp</t>
  </si>
  <si>
    <t>Quá trình đăng ký học, rút bớt, bổ sung đáp ứng nhu cầu</t>
  </si>
  <si>
    <t>Thời khóa biểu chính xác, không bị điều chỉnh</t>
  </si>
  <si>
    <t>Lịch học, thời lượng buổi học phù hợp, đáp ứng nhu cầu</t>
  </si>
  <si>
    <t>Có lợi thế cạnh tranh trong công việc</t>
  </si>
  <si>
    <t>Có khả năng làm việc trong môi trường đa văn hóa</t>
  </si>
  <si>
    <t>Có khả năng tự học, tự nghiên cứu</t>
  </si>
  <si>
    <t>Có khả năng chịu đựng được áp lực cao trong công việc</t>
  </si>
  <si>
    <t>Có khả năng ứng dụng kiến thức vào thực tiễn</t>
  </si>
  <si>
    <t>Có khả năng ứng dụng kỹ năng vào công việc thực tiễn</t>
  </si>
  <si>
    <t>Có kỹ năng giao tiếp, truyền đạt</t>
  </si>
  <si>
    <t>Có kỹ năng phân tích, đánh giá, giải quyết vấn đề</t>
  </si>
  <si>
    <t>Có kỹ năng làm việc nhóm</t>
  </si>
  <si>
    <t>Có kỹ năng tổ chức, sắp xếp và quản lý công việc</t>
  </si>
  <si>
    <t>Tính chuyên nghiệp</t>
  </si>
  <si>
    <t>Sử dụng tốt các kỹ năng về ngoại ngữ</t>
  </si>
  <si>
    <t>Sử dụng tốt các ứng dụng công nghệ thông tin</t>
  </si>
  <si>
    <t>Giáo trình, tài liệu được cung cấp với nội dung chính xác và cập nhật</t>
  </si>
  <si>
    <t>Người học dễ dàng tiếp cận với các tài liệu tham khảo</t>
  </si>
  <si>
    <t>Thư viện đảm bảo số lượng, chất lượng sách báo, không gian và chỗ ngồi</t>
  </si>
  <si>
    <t>Thiết bị công nghệ thông tin phục vụ tốt cho hoạt động giảng dạy và học tập</t>
  </si>
  <si>
    <t>Phòng học đảm bảo yêu cầu chỗ ngồi, âm thanh, ánh sáng và độ thông thoáng</t>
  </si>
  <si>
    <t>Các hoạt động ngoại khóa hỗ trợ thiết thực cho học tập và nghiên cứu</t>
  </si>
  <si>
    <t>Cơ sở vật chất nhà trường (giảng đường, phòng thí nghiệm/thực hành, bàn ghế, các phương tiện nghe nhìn, chỗ gửi xe, vệ sinh,…) đáp ứng nhu cầu đào tạo, học tập và nghiên cứu</t>
  </si>
  <si>
    <t>Hoạt động tư vấn học tập, nghề nghiệp cung cấp đày đủ thông tin, đáp ứng nhu cầu tìm hiểu, chọn lựa và học tập của NH</t>
  </si>
  <si>
    <t>Nhà trường có các khóa học nâng cao năng lực ngoại ngữ</t>
  </si>
  <si>
    <t>Nhà trường có các khóa học nâng cao trình độ công nghệ thông tin</t>
  </si>
  <si>
    <t xml:space="preserve"> </t>
  </si>
  <si>
    <t xml:space="preserve">Phổ biến tới GV
</t>
  </si>
  <si>
    <t>2017, 2018, 2019, 2020</t>
  </si>
  <si>
    <t xml:space="preserve">Phổ biến và triển khai tới GV
</t>
  </si>
  <si>
    <t>Điều tra online trên Google Docs</t>
  </si>
  <si>
    <t>2020-2021</t>
  </si>
  <si>
    <t>709/ĐHTM-KH 14/8/2020 Kế hoạch khảo sát kiến cán bộ giảng viên về CLĐT, hệ thống văn bản và cơ sở vật chất của Trường</t>
  </si>
  <si>
    <t xml:space="preserve">Phổ biến tới GV
Lập danh sách khảo sát
</t>
  </si>
  <si>
    <t>2017, 2018, 2019</t>
  </si>
  <si>
    <t>KH số 204/ĐHTM-ĐBCLGD ngày 14/4/2017, Số 394/ĐHTM/ĐBCLGD ngày 19/6/2017; năm 2018, năm 2019</t>
  </si>
  <si>
    <t>2016, 2018</t>
  </si>
  <si>
    <t>KH số 163/TM-ĐBCLGD ngày 16/3/2016, năm 2018</t>
  </si>
  <si>
    <t xml:space="preserve">Lên kế hoạch và triển khai </t>
  </si>
  <si>
    <t>Phỏng vấn, điện thoại, email, điều tra online</t>
  </si>
  <si>
    <t>Kế hoạch xin ý kiến các bên liên quan về CTĐT</t>
  </si>
  <si>
    <t xml:space="preserve"> 2017, 2018, 2019,2020</t>
  </si>
  <si>
    <t>2016, 2017, 2018, 2019,2020</t>
  </si>
  <si>
    <t>Thời gian thực hiện Khảo sát: 4/2021 và 12/2019</t>
  </si>
  <si>
    <t xml:space="preserve">Số phiếu thu được: 192/243 phiếu (chiếm 79.01% trên tổng số SVTN năm học  2020-2021 )  </t>
  </si>
  <si>
    <t>Mức độ phù hợp về kiến thức của CĐR</t>
  </si>
  <si>
    <t>Mức độ phù hợp về kỹ năng của CĐR</t>
  </si>
  <si>
    <t>Mức độ phù hợp về tự chủ, tự chịu trách nhiệm của CĐR</t>
  </si>
  <si>
    <t>Mức độ hợp lý về sự cân đối giữa khối kiến thức đại cương, cơ sở ngành và chuyên ngành</t>
  </si>
  <si>
    <t>Mức độ hợp lý của kết cấu CTĐT</t>
  </si>
  <si>
    <t>Mức độ đáp ứng của tài liệu tham khảo trong đề cương học phần</t>
  </si>
  <si>
    <t>Mức độ công khai của đề cương học phần</t>
  </si>
  <si>
    <t>Mức độ phù hợp về nội dung của đề cương học phần với bài giảng</t>
  </si>
  <si>
    <t>Phương pháp giảng dạy của GV có thúc đẩy, tạo điều kiện để phát triển năng lực tự học, nghiên cứu</t>
  </si>
  <si>
    <t>Mức độ phù hợp của các hình thức, phương pháp đánh giá học tập với CĐR</t>
  </si>
  <si>
    <t>Mức độ hài lòng về việc kết quả học tập được thông báo kịp thời, đúng thời gian quy định</t>
  </si>
  <si>
    <t>Mức độ hài lòng về việc kết quả học tập được đánh giá công bằng, công khai, khách quan</t>
  </si>
  <si>
    <t>Mức độ hài lòng về quy trình giải quyết các khiếu nại, thắc mắc về đánh giá kết quả học tập đảm bảo tin cậy, công khai và kịp thời</t>
  </si>
  <si>
    <t>Mức độ phù hợp của chất lượng đề thi</t>
  </si>
  <si>
    <t>I. Đánh giá về mức độ phù hợp của chuẩn đầu ra (CĐR)</t>
  </si>
  <si>
    <t>II. Đánh giá chương trình đào tạo (CTĐT)</t>
  </si>
  <si>
    <t>Mức độ đáp ứng, tư vấn trong quá trình học tập</t>
  </si>
  <si>
    <t>Mức độ phù hợp của việc hỗ trợ việc làm đối với bản thân SV</t>
  </si>
  <si>
    <t>Mức độ đáp ứng về hoạt động CNTT đối với việc hỗ trợ học tập (tốc độ, dung lượng, giao diện…)</t>
  </si>
  <si>
    <t>Mức độ đáp ứng về chất lượng phục vụ của phòng thực hành</t>
  </si>
  <si>
    <t>Mức độ hài lòng về các hoạt động xã hội, đoàn thể</t>
  </si>
  <si>
    <t>Đánh giá tinh thần, thái độ ứng xử, văn hóa giao tiếp với SV của Giảng viên</t>
  </si>
  <si>
    <t>Đánh giá tinh thần, thái độ ứng xử, văn hóa giao tiếp với SV của cán bộ quản lý đào tạo</t>
  </si>
  <si>
    <t>Các buổi hội thảo, tọa đàm, giao lưu với chuyên gia được tổ chức hiệu quả</t>
  </si>
  <si>
    <t>Mức độ hài lòng với phòng học, khuôn viên, ký túc xác, thư viện, y tế…</t>
  </si>
  <si>
    <t>Có khả năng giải quyết vấn đề</t>
  </si>
  <si>
    <t>III. Nhận xét về xây dựng, phát triển chương trình dạy học (CTDH), quá trình thiết kế CTDH</t>
  </si>
  <si>
    <t>IV. Nhận xét về các phương pháp đánh giá học tập</t>
  </si>
  <si>
    <t>V. Mức độ hỗ trợ học tập</t>
  </si>
  <si>
    <t>VI. Đánh giá về những khả năng/năng lực của cựu người học</t>
  </si>
  <si>
    <t>Trung bình</t>
  </si>
  <si>
    <t>KẾT QUẢ KHẢO SÁT CỰU SINH VIÊN NGÀNH HTTT QUẢN LÝ</t>
  </si>
  <si>
    <t>Đối tượng khảo sát: Sv K53, K52 ĐHCQ đã xong khóa luận, ra trường năm 2020</t>
  </si>
  <si>
    <t>I Chương trình đào tạo</t>
  </si>
  <si>
    <t>II Hoạt động giảng dạy kiểm tra</t>
  </si>
  <si>
    <t>III Nguồn lực học tập và các hoạt động hỗ trợ</t>
  </si>
  <si>
    <t>IV Đánh giá chung về kết quả đào tạo</t>
  </si>
  <si>
    <t>KẾT QUẢ KHẢO SÁT SINH VIÊN ĐÃ TỐT NGHIỆP NGÀNH HTTT QUẢN LÝ NĂM 2019</t>
  </si>
  <si>
    <t>Thời gian thực hiện Khảo sát: 11/2019</t>
  </si>
  <si>
    <t>Đối tượng khảo sát: K52 ĐHCQ đang làm tốt nghiệp ngành HTTT Quản lý</t>
  </si>
  <si>
    <t xml:space="preserve">Số phiếu thu được: 86/95 phiếu   </t>
  </si>
  <si>
    <t>S1.1.2.13</t>
  </si>
  <si>
    <t>S1.1.2.14</t>
  </si>
  <si>
    <t>S1.1.2.11</t>
  </si>
  <si>
    <t>S1.1.2.12</t>
  </si>
  <si>
    <t>S1.1.2.10</t>
  </si>
  <si>
    <t>S1.1.2.09</t>
  </si>
  <si>
    <t>Mức độ phù hợp của CTĐT về các khối kiến thức đại cương cơ sở ngành và chuyên ngành</t>
  </si>
  <si>
    <t>Ông/Bà có được mời tham gia vào quá trình xây dựng CĐR của chương trình đào tạo (CTĐT)</t>
  </si>
  <si>
    <t xml:space="preserve">P. CTSV </t>
  </si>
  <si>
    <t>P.QLĐT</t>
  </si>
  <si>
    <t>P. KT&amp;ĐBCLGD</t>
  </si>
  <si>
    <t>Khoa HTTT Kinh tế &amp; TMĐT</t>
  </si>
  <si>
    <t>Đơn vị khác</t>
  </si>
  <si>
    <t>KHOA HTTTKT &amp; TMĐT</t>
  </si>
  <si>
    <t>KẾT QUẢ KHẢO SÁT GIẢNG VIÊN VỀ CHƯƠNG TRÌNH ĐÀO TẠO NGÀNH HTTT QUẢN LÝ</t>
  </si>
  <si>
    <t>Thời gian thực hiện Khảo sát: 10/2019</t>
  </si>
  <si>
    <t xml:space="preserve">Số phiếu thu được: 30 phiếu (chiếm 100% trên tổng số GV năm học 2019-2020)  </t>
  </si>
  <si>
    <t>Câu hỏi số</t>
  </si>
  <si>
    <t>NỘI DUNG</t>
  </si>
  <si>
    <t>Đồng ý</t>
  </si>
  <si>
    <t>không đồng ý</t>
  </si>
  <si>
    <t>Ý kiến khác</t>
  </si>
  <si>
    <t>Tỷ lệ (%)</t>
  </si>
  <si>
    <t>Công việc giảng dạy được phân công có phù hợp với chuyên môn và kinh nghiệm của quý Thầy/cô không?</t>
  </si>
  <si>
    <t>Đánh giá về khối lượng Giảng dạy</t>
  </si>
  <si>
    <t>Đánh giá chất lượng cơ sở vật chất phục vụ cho việc giảng dạy?</t>
  </si>
  <si>
    <t>02 Nên thay giắc cắm máy chiếu tại một số phòng tầng 1 của giảng đường C (7%) </t>
  </si>
  <si>
    <t xml:space="preserve">Đánh giá chất lượng hỗ trợ của đội ngũ nhân viên học vụ của Trung tâm </t>
  </si>
  <si>
    <t>03 Hỗ trợ kỹ thuật và xử lý sự vụ còn chậm (10%) </t>
  </si>
  <si>
    <t>Sự hài lòng của quý thầy cô khi giảng dạy chương trình Quản lý công</t>
  </si>
  <si>
    <t>Đánh giá tính logic về việc phân bổ môn học trong chương trình học</t>
  </si>
  <si>
    <t>03 Nên bổ sung thêm các học phần thực hành trong kiến thức ngành, chuyên ngành để tăng tính thực tiễn cho sinh viên (10%) </t>
  </si>
  <si>
    <t>Đánh giá sự phù hợp của Đề cương mà TT cung cấp đối với các môn học</t>
  </si>
  <si>
    <t>03 Bổ sung thêm phần báo cáo thực tế trong một số học phần lõi của chuyên ngành (10%)</t>
  </si>
  <si>
    <t>Nhận xét chung về thái độ học tập của học viên</t>
  </si>
  <si>
    <t>Các nghiên cứu của Thầy cô có được đưa vào môn học không?</t>
  </si>
  <si>
    <t xml:space="preserve">02 Đã được đưa vào nhưng chưa được sử dụng làm tài liệu tham khảo chính thức hoặc case study (7%) </t>
  </si>
  <si>
    <t xml:space="preserve">học viên có được khuyến khích tham gia các hoạt độgn nghiên cứu cùng với Thầy cô? </t>
  </si>
  <si>
    <t>Thời gian thực hiện Khảo sát: 10/2017</t>
  </si>
  <si>
    <t xml:space="preserve">Số phiếu thu được: 28 phiếu (chiếm 100% trên tổng số GV năm học 2017-2018)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</si>
</sst>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u/>
      <sz val="13"/>
      <color theme="10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u/>
      <sz val="13"/>
      <name val="Times New Roman"/>
      <family val="1"/>
    </font>
    <font>
      <sz val="13"/>
      <color rgb="FF000000"/>
      <name val="Times New Roman"/>
      <family val="1"/>
    </font>
    <font>
      <sz val="13"/>
      <color theme="5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0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7" fillId="0" borderId="0" applyNumberFormat="0" applyFill="0" applyBorder="0" applyAlignment="0" applyProtection="0"/>
    <xf numFmtId="0" fontId="9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10" fillId="0" borderId="0"/>
    <xf numFmtId="9" fontId="8" fillId="0" borderId="0" applyFont="0" applyFill="0" applyBorder="0" applyAlignment="0" applyProtection="0"/>
  </cellStyleXfs>
  <cellXfs count="196">
    <xf numFmtId="0" fontId="0" fillId="0" borderId="0" xfId="0"/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0" fontId="14" fillId="0" borderId="0" xfId="0" applyFont="1" applyAlignment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1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0" xfId="10" applyFont="1" applyFill="1" applyAlignmen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0" xfId="10" applyFont="1" applyAlignment="1">
      <alignment vertical="center"/>
    </xf>
    <xf numFmtId="0" fontId="19" fillId="0" borderId="0" xfId="10" applyFont="1" applyAlignment="1">
      <alignment vertical="center"/>
    </xf>
    <xf numFmtId="0" fontId="20" fillId="0" borderId="9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/>
    </xf>
    <xf numFmtId="0" fontId="16" fillId="0" borderId="0" xfId="10" applyFont="1" applyFill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10" applyFont="1" applyFill="1" applyBorder="1" applyAlignment="1">
      <alignment vertical="center"/>
    </xf>
    <xf numFmtId="0" fontId="19" fillId="0" borderId="1" xfId="10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 wrapText="1"/>
    </xf>
    <xf numFmtId="2" fontId="16" fillId="0" borderId="13" xfId="0" applyNumberFormat="1" applyFont="1" applyBorder="1" applyAlignment="1">
      <alignment vertical="center" wrapText="1"/>
    </xf>
    <xf numFmtId="2" fontId="2" fillId="0" borderId="13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" xfId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9" xfId="10" applyFont="1" applyFill="1" applyBorder="1" applyAlignment="1">
      <alignment horizontal="center" vertical="center"/>
    </xf>
    <xf numFmtId="0" fontId="19" fillId="0" borderId="9" xfId="10" applyFont="1" applyFill="1" applyBorder="1" applyAlignment="1">
      <alignment horizontal="right" vertical="center"/>
    </xf>
    <xf numFmtId="2" fontId="19" fillId="0" borderId="9" xfId="10" applyNumberFormat="1" applyFont="1" applyFill="1" applyBorder="1" applyAlignment="1">
      <alignment horizontal="right" vertical="center"/>
    </xf>
    <xf numFmtId="1" fontId="19" fillId="0" borderId="9" xfId="10" applyNumberFormat="1" applyFont="1" applyFill="1" applyBorder="1" applyAlignment="1">
      <alignment horizontal="right" vertical="center"/>
    </xf>
    <xf numFmtId="0" fontId="2" fillId="0" borderId="14" xfId="10" applyFont="1" applyFill="1" applyBorder="1" applyAlignment="1">
      <alignment vertical="center"/>
    </xf>
    <xf numFmtId="0" fontId="2" fillId="0" borderId="0" xfId="10" applyFont="1" applyFill="1" applyBorder="1" applyAlignment="1">
      <alignment vertical="center"/>
    </xf>
    <xf numFmtId="0" fontId="2" fillId="0" borderId="15" xfId="10" applyFont="1" applyFill="1" applyBorder="1" applyAlignment="1">
      <alignment vertical="center"/>
    </xf>
    <xf numFmtId="0" fontId="16" fillId="0" borderId="1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right" vertical="center"/>
    </xf>
    <xf numFmtId="0" fontId="16" fillId="0" borderId="2" xfId="1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left" vertical="center" wrapText="1"/>
    </xf>
    <xf numFmtId="0" fontId="19" fillId="0" borderId="2" xfId="10" applyFont="1" applyFill="1" applyBorder="1" applyAlignment="1">
      <alignment horizontal="right" vertical="center"/>
    </xf>
    <xf numFmtId="2" fontId="19" fillId="0" borderId="4" xfId="10" applyNumberFormat="1" applyFont="1" applyFill="1" applyBorder="1" applyAlignment="1">
      <alignment horizontal="right" vertical="center"/>
    </xf>
    <xf numFmtId="1" fontId="19" fillId="0" borderId="4" xfId="10" applyNumberFormat="1" applyFont="1" applyFill="1" applyBorder="1" applyAlignment="1">
      <alignment horizontal="right" vertical="center"/>
    </xf>
    <xf numFmtId="0" fontId="19" fillId="0" borderId="4" xfId="10" applyFont="1" applyFill="1" applyBorder="1" applyAlignment="1">
      <alignment horizontal="right" vertical="center"/>
    </xf>
    <xf numFmtId="1" fontId="19" fillId="0" borderId="10" xfId="10" applyNumberFormat="1" applyFont="1" applyFill="1" applyBorder="1" applyAlignment="1">
      <alignment vertical="center"/>
    </xf>
    <xf numFmtId="0" fontId="16" fillId="0" borderId="1" xfId="10" applyFont="1" applyBorder="1" applyAlignment="1">
      <alignment vertical="center"/>
    </xf>
    <xf numFmtId="0" fontId="2" fillId="0" borderId="1" xfId="10" applyFont="1" applyBorder="1" applyAlignment="1">
      <alignment vertical="center"/>
    </xf>
    <xf numFmtId="2" fontId="20" fillId="0" borderId="1" xfId="1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0" fillId="0" borderId="1" xfId="10" applyFont="1" applyFill="1" applyBorder="1" applyAlignment="1">
      <alignment vertical="center"/>
    </xf>
    <xf numFmtId="0" fontId="19" fillId="0" borderId="12" xfId="10" applyFont="1" applyFill="1" applyBorder="1" applyAlignment="1">
      <alignment vertical="center"/>
    </xf>
    <xf numFmtId="0" fontId="19" fillId="0" borderId="16" xfId="10" applyFont="1" applyFill="1" applyBorder="1" applyAlignment="1">
      <alignment vertical="center"/>
    </xf>
    <xf numFmtId="0" fontId="19" fillId="0" borderId="13" xfId="10" applyFont="1" applyFill="1" applyBorder="1" applyAlignment="1">
      <alignment vertical="center"/>
    </xf>
    <xf numFmtId="1" fontId="19" fillId="0" borderId="1" xfId="10" applyNumberFormat="1" applyFont="1" applyFill="1" applyBorder="1" applyAlignment="1">
      <alignment horizontal="right" vertical="center"/>
    </xf>
    <xf numFmtId="2" fontId="19" fillId="0" borderId="1" xfId="10" applyNumberFormat="1" applyFont="1" applyFill="1" applyBorder="1" applyAlignment="1">
      <alignment horizontal="right" vertical="center"/>
    </xf>
    <xf numFmtId="1" fontId="19" fillId="0" borderId="16" xfId="10" applyNumberFormat="1" applyFont="1" applyFill="1" applyBorder="1" applyAlignment="1">
      <alignment horizontal="right" vertical="center"/>
    </xf>
    <xf numFmtId="2" fontId="19" fillId="0" borderId="16" xfId="10" applyNumberFormat="1" applyFont="1" applyFill="1" applyBorder="1" applyAlignment="1">
      <alignment horizontal="right" vertical="center"/>
    </xf>
    <xf numFmtId="2" fontId="19" fillId="0" borderId="13" xfId="1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9" fillId="0" borderId="0" xfId="10" applyFont="1" applyAlignment="1">
      <alignment vertical="center"/>
    </xf>
    <xf numFmtId="0" fontId="30" fillId="0" borderId="0" xfId="10" applyFont="1" applyAlignment="1"/>
    <xf numFmtId="0" fontId="29" fillId="0" borderId="0" xfId="10" applyFont="1" applyAlignment="1"/>
    <xf numFmtId="0" fontId="30" fillId="0" borderId="0" xfId="10" applyFont="1" applyAlignment="1"/>
    <xf numFmtId="0" fontId="30" fillId="0" borderId="0" xfId="10" applyFont="1"/>
    <xf numFmtId="0" fontId="29" fillId="0" borderId="0" xfId="10" applyFont="1" applyAlignment="1">
      <alignment horizontal="center" vertical="center"/>
    </xf>
    <xf numFmtId="0" fontId="31" fillId="0" borderId="0" xfId="10" applyFont="1" applyAlignment="1">
      <alignment horizontal="left" vertical="center"/>
    </xf>
    <xf numFmtId="0" fontId="29" fillId="0" borderId="0" xfId="10" applyFont="1" applyAlignment="1">
      <alignment horizontal="left"/>
    </xf>
    <xf numFmtId="165" fontId="29" fillId="0" borderId="0" xfId="10" applyNumberFormat="1" applyFont="1" applyAlignment="1">
      <alignment horizontal="center" vertical="center"/>
    </xf>
    <xf numFmtId="0" fontId="31" fillId="0" borderId="4" xfId="10" applyFont="1" applyFill="1" applyBorder="1" applyAlignment="1">
      <alignment horizontal="center" vertical="center" wrapText="1"/>
    </xf>
    <xf numFmtId="0" fontId="31" fillId="0" borderId="18" xfId="10" applyFont="1" applyFill="1" applyBorder="1" applyAlignment="1">
      <alignment horizontal="center" vertical="center" wrapText="1"/>
    </xf>
    <xf numFmtId="0" fontId="29" fillId="2" borderId="9" xfId="10" applyFont="1" applyFill="1" applyBorder="1" applyAlignment="1">
      <alignment horizontal="center" vertical="center"/>
    </xf>
    <xf numFmtId="0" fontId="34" fillId="2" borderId="9" xfId="10" applyFont="1" applyFill="1" applyBorder="1" applyAlignment="1">
      <alignment vertical="center" wrapText="1"/>
    </xf>
    <xf numFmtId="1" fontId="31" fillId="3" borderId="19" xfId="0" applyNumberFormat="1" applyFont="1" applyFill="1" applyBorder="1" applyAlignment="1">
      <alignment horizontal="center" vertical="center"/>
    </xf>
    <xf numFmtId="9" fontId="34" fillId="2" borderId="9" xfId="10" applyNumberFormat="1" applyFont="1" applyFill="1" applyBorder="1" applyAlignment="1">
      <alignment horizontal="center" vertical="center"/>
    </xf>
    <xf numFmtId="0" fontId="35" fillId="2" borderId="9" xfId="10" applyFont="1" applyFill="1" applyBorder="1" applyAlignment="1">
      <alignment horizontal="center" vertical="center"/>
    </xf>
    <xf numFmtId="9" fontId="34" fillId="2" borderId="5" xfId="10" applyNumberFormat="1" applyFont="1" applyFill="1" applyBorder="1" applyAlignment="1">
      <alignment horizontal="center" vertical="center"/>
    </xf>
    <xf numFmtId="1" fontId="31" fillId="3" borderId="20" xfId="0" applyNumberFormat="1" applyFont="1" applyFill="1" applyBorder="1" applyAlignment="1">
      <alignment horizontal="center" vertical="center"/>
    </xf>
    <xf numFmtId="1" fontId="36" fillId="3" borderId="20" xfId="0" applyNumberFormat="1" applyFont="1" applyFill="1" applyBorder="1" applyAlignment="1">
      <alignment horizontal="center" vertical="center"/>
    </xf>
    <xf numFmtId="0" fontId="34" fillId="2" borderId="9" xfId="10" applyFont="1" applyFill="1" applyBorder="1" applyAlignment="1">
      <alignment horizontal="center" vertical="center"/>
    </xf>
    <xf numFmtId="0" fontId="34" fillId="2" borderId="9" xfId="10" applyFont="1" applyFill="1" applyBorder="1" applyAlignment="1">
      <alignment horizontal="center"/>
    </xf>
    <xf numFmtId="1" fontId="29" fillId="3" borderId="20" xfId="0" applyNumberFormat="1" applyFont="1" applyFill="1" applyBorder="1" applyAlignment="1">
      <alignment horizontal="center" vertical="center"/>
    </xf>
    <xf numFmtId="9" fontId="30" fillId="0" borderId="0" xfId="11" applyFont="1" applyAlignment="1"/>
    <xf numFmtId="0" fontId="37" fillId="3" borderId="19" xfId="0" applyFont="1" applyFill="1" applyBorder="1" applyAlignment="1">
      <alignment horizontal="center"/>
    </xf>
    <xf numFmtId="0" fontId="37" fillId="3" borderId="20" xfId="0" applyFont="1" applyFill="1" applyBorder="1" applyAlignment="1">
      <alignment horizontal="center"/>
    </xf>
    <xf numFmtId="0" fontId="38" fillId="3" borderId="20" xfId="0" applyFont="1" applyFill="1" applyBorder="1" applyAlignment="1">
      <alignment horizontal="center"/>
    </xf>
    <xf numFmtId="0" fontId="39" fillId="3" borderId="21" xfId="0" applyFont="1" applyFill="1" applyBorder="1" applyAlignment="1">
      <alignment horizontal="center"/>
    </xf>
    <xf numFmtId="0" fontId="34" fillId="2" borderId="5" xfId="1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10" applyFont="1" applyAlignment="1">
      <alignment horizontal="center" vertical="center"/>
    </xf>
    <xf numFmtId="0" fontId="16" fillId="0" borderId="0" xfId="10" applyFont="1" applyAlignment="1">
      <alignment vertical="center"/>
    </xf>
    <xf numFmtId="0" fontId="2" fillId="0" borderId="4" xfId="10" applyFont="1" applyFill="1" applyBorder="1" applyAlignment="1">
      <alignment horizontal="center" vertical="center"/>
    </xf>
    <xf numFmtId="0" fontId="19" fillId="0" borderId="8" xfId="10" applyFont="1" applyFill="1" applyBorder="1" applyAlignment="1">
      <alignment horizontal="center" vertical="center"/>
    </xf>
    <xf numFmtId="0" fontId="19" fillId="0" borderId="10" xfId="10" applyFont="1" applyFill="1" applyBorder="1" applyAlignment="1">
      <alignment horizontal="center" vertical="center"/>
    </xf>
    <xf numFmtId="0" fontId="20" fillId="0" borderId="5" xfId="10" applyFont="1" applyFill="1" applyBorder="1" applyAlignment="1">
      <alignment horizontal="center" vertical="center"/>
    </xf>
    <xf numFmtId="0" fontId="19" fillId="0" borderId="7" xfId="10" applyFont="1" applyFill="1" applyBorder="1" applyAlignment="1">
      <alignment horizontal="center" vertical="center"/>
    </xf>
    <xf numFmtId="0" fontId="19" fillId="0" borderId="6" xfId="10" applyFont="1" applyFill="1" applyBorder="1" applyAlignment="1">
      <alignment horizontal="center" vertical="center"/>
    </xf>
    <xf numFmtId="0" fontId="20" fillId="0" borderId="5" xfId="10" applyFont="1" applyFill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left" vertical="center"/>
    </xf>
    <xf numFmtId="0" fontId="19" fillId="0" borderId="7" xfId="10" applyFont="1" applyFill="1" applyBorder="1" applyAlignment="1">
      <alignment horizontal="left" vertical="center"/>
    </xf>
    <xf numFmtId="0" fontId="19" fillId="0" borderId="6" xfId="10" applyFont="1" applyFill="1" applyBorder="1" applyAlignment="1">
      <alignment horizontal="left" vertical="center"/>
    </xf>
    <xf numFmtId="0" fontId="2" fillId="0" borderId="0" xfId="10" applyFont="1" applyFill="1" applyAlignment="1">
      <alignment horizontal="center" vertical="center"/>
    </xf>
    <xf numFmtId="0" fontId="16" fillId="0" borderId="0" xfId="10" applyFont="1" applyFill="1" applyAlignment="1">
      <alignment vertical="center"/>
    </xf>
    <xf numFmtId="0" fontId="2" fillId="0" borderId="1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vertical="center"/>
    </xf>
    <xf numFmtId="0" fontId="19" fillId="0" borderId="1" xfId="10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9" fillId="0" borderId="0" xfId="10" applyFont="1" applyAlignment="1">
      <alignment horizontal="left" vertical="center"/>
    </xf>
    <xf numFmtId="0" fontId="30" fillId="0" borderId="0" xfId="10" applyFont="1" applyAlignment="1">
      <alignment horizontal="left"/>
    </xf>
    <xf numFmtId="0" fontId="31" fillId="0" borderId="0" xfId="10" applyFont="1" applyAlignment="1">
      <alignment horizontal="left" vertical="center"/>
    </xf>
    <xf numFmtId="0" fontId="3" fillId="0" borderId="0" xfId="10" applyFont="1" applyAlignment="1">
      <alignment horizontal="center" vertical="center"/>
    </xf>
    <xf numFmtId="0" fontId="30" fillId="0" borderId="0" xfId="10" applyFont="1" applyAlignment="1"/>
    <xf numFmtId="0" fontId="31" fillId="0" borderId="4" xfId="10" applyFont="1" applyFill="1" applyBorder="1" applyAlignment="1">
      <alignment horizontal="center" vertical="center" wrapText="1"/>
    </xf>
    <xf numFmtId="0" fontId="33" fillId="0" borderId="8" xfId="10" applyFont="1" applyFill="1" applyBorder="1" applyAlignment="1"/>
    <xf numFmtId="0" fontId="32" fillId="0" borderId="5" xfId="10" applyFont="1" applyFill="1" applyBorder="1" applyAlignment="1">
      <alignment horizontal="center" vertical="top" wrapText="1"/>
    </xf>
    <xf numFmtId="0" fontId="33" fillId="0" borderId="6" xfId="10" applyFont="1" applyFill="1" applyBorder="1" applyAlignment="1"/>
    <xf numFmtId="0" fontId="33" fillId="0" borderId="7" xfId="10" applyFont="1" applyFill="1" applyBorder="1" applyAlignment="1"/>
    <xf numFmtId="0" fontId="31" fillId="0" borderId="5" xfId="10" applyFont="1" applyFill="1" applyBorder="1" applyAlignment="1">
      <alignment horizontal="center" vertical="center" wrapText="1"/>
    </xf>
    <xf numFmtId="0" fontId="29" fillId="2" borderId="5" xfId="10" applyFont="1" applyFill="1" applyBorder="1" applyAlignment="1">
      <alignment horizontal="left" vertical="center" wrapText="1"/>
    </xf>
    <xf numFmtId="0" fontId="33" fillId="2" borderId="6" xfId="10" applyFont="1" applyFill="1" applyBorder="1" applyAlignment="1">
      <alignment horizontal="left" wrapText="1"/>
    </xf>
    <xf numFmtId="0" fontId="29" fillId="2" borderId="5" xfId="10" applyFont="1" applyFill="1" applyBorder="1" applyAlignment="1">
      <alignment horizontal="left" wrapText="1"/>
    </xf>
    <xf numFmtId="0" fontId="34" fillId="2" borderId="6" xfId="10" applyFont="1" applyFill="1" applyBorder="1" applyAlignment="1">
      <alignment horizontal="left" wrapText="1"/>
    </xf>
    <xf numFmtId="0" fontId="30" fillId="2" borderId="5" xfId="10" applyFont="1" applyFill="1" applyBorder="1" applyAlignment="1">
      <alignment horizontal="left" wrapText="1"/>
    </xf>
    <xf numFmtId="0" fontId="31" fillId="2" borderId="5" xfId="10" applyFont="1" applyFill="1" applyBorder="1" applyAlignment="1">
      <alignment horizontal="center" vertical="center" wrapText="1"/>
    </xf>
    <xf numFmtId="0" fontId="33" fillId="2" borderId="6" xfId="10" applyFont="1" applyFill="1" applyBorder="1" applyAlignment="1">
      <alignment wrapText="1"/>
    </xf>
    <xf numFmtId="0" fontId="29" fillId="2" borderId="5" xfId="10" applyFont="1" applyFill="1" applyBorder="1" applyAlignment="1">
      <alignment horizontal="center" vertical="center" wrapText="1"/>
    </xf>
  </cellXfs>
  <cellStyles count="12">
    <cellStyle name="Hyperlink" xfId="1" builtinId="8"/>
    <cellStyle name="Hyperlink 2" xfId="4"/>
    <cellStyle name="Normal" xfId="0" builtinId="0"/>
    <cellStyle name="Normal 13" xfId="7"/>
    <cellStyle name="Normal 14" xfId="8"/>
    <cellStyle name="Normal 2" xfId="2"/>
    <cellStyle name="Normal 2 2" xfId="6"/>
    <cellStyle name="Normal 3" xfId="3"/>
    <cellStyle name="Normal 4" xfId="5"/>
    <cellStyle name="Normal 5" xfId="10"/>
    <cellStyle name="Normal 7" xfId="9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HS/2.%20HS5-TK%20CAC%20KHAO%20SA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ành S_KS mức độ hài lòng"/>
      <sheetName val="Ngành S_Đối sánh mức độ HL"/>
      <sheetName val="Ngành KS_ sinh viên đã TN"/>
      <sheetName val="Ngành S_Khảo sát SV"/>
      <sheetName val="Thong ke KS"/>
      <sheetName val="Sheet2"/>
    </sheetNames>
    <sheetDataSet>
      <sheetData sheetId="0">
        <row r="90">
          <cell r="B90">
            <v>80.399999999999991</v>
          </cell>
        </row>
        <row r="91">
          <cell r="B91">
            <v>85</v>
          </cell>
        </row>
        <row r="92">
          <cell r="B92">
            <v>0</v>
          </cell>
        </row>
        <row r="94">
          <cell r="B94">
            <v>0</v>
          </cell>
        </row>
        <row r="101">
          <cell r="B101" t="str">
            <v>Sinh viên ngành Hệ thống thông tin quản lý</v>
          </cell>
        </row>
        <row r="102">
          <cell r="B102" t="str">
            <v>Tổng hài lòng (%)</v>
          </cell>
        </row>
        <row r="103">
          <cell r="B103">
            <v>0</v>
          </cell>
        </row>
        <row r="104">
          <cell r="B104">
            <v>79.2</v>
          </cell>
        </row>
        <row r="105">
          <cell r="B105">
            <v>79</v>
          </cell>
        </row>
        <row r="106">
          <cell r="B106">
            <v>79.2</v>
          </cell>
        </row>
        <row r="107">
          <cell r="B107">
            <v>77.2</v>
          </cell>
        </row>
        <row r="108">
          <cell r="B108">
            <v>78.2</v>
          </cell>
        </row>
        <row r="109">
          <cell r="B109">
            <v>73.400000000000006</v>
          </cell>
        </row>
        <row r="110">
          <cell r="B110">
            <v>77.600000000000009</v>
          </cell>
        </row>
        <row r="111">
          <cell r="B111">
            <v>78.400000000000006</v>
          </cell>
        </row>
        <row r="112">
          <cell r="B112">
            <v>77.8</v>
          </cell>
        </row>
        <row r="113">
          <cell r="B113">
            <v>78.8</v>
          </cell>
        </row>
        <row r="114">
          <cell r="B114">
            <v>0</v>
          </cell>
        </row>
        <row r="115">
          <cell r="B115">
            <v>80.800000000000011</v>
          </cell>
        </row>
        <row r="116">
          <cell r="B116">
            <v>82</v>
          </cell>
        </row>
        <row r="117">
          <cell r="B117">
            <v>78.400000000000006</v>
          </cell>
        </row>
        <row r="118">
          <cell r="B118">
            <v>78.600000000000009</v>
          </cell>
        </row>
        <row r="119">
          <cell r="B119">
            <v>78.2</v>
          </cell>
        </row>
        <row r="120">
          <cell r="B120">
            <v>80.800000000000011</v>
          </cell>
        </row>
        <row r="121">
          <cell r="B121">
            <v>79</v>
          </cell>
        </row>
        <row r="122">
          <cell r="B122">
            <v>77.8</v>
          </cell>
        </row>
        <row r="123">
          <cell r="B123">
            <v>81.400000000000006</v>
          </cell>
        </row>
        <row r="124">
          <cell r="B124">
            <v>79.2</v>
          </cell>
        </row>
        <row r="125">
          <cell r="B125">
            <v>78.400000000000006</v>
          </cell>
        </row>
        <row r="126">
          <cell r="B126">
            <v>81.199999999999989</v>
          </cell>
        </row>
        <row r="127">
          <cell r="B127">
            <v>79.600000000000009</v>
          </cell>
        </row>
        <row r="128">
          <cell r="B128">
            <v>0</v>
          </cell>
        </row>
        <row r="129">
          <cell r="B129">
            <v>72.8</v>
          </cell>
        </row>
        <row r="130">
          <cell r="B130">
            <v>72.8</v>
          </cell>
        </row>
        <row r="131">
          <cell r="B131">
            <v>70</v>
          </cell>
        </row>
        <row r="132">
          <cell r="B132">
            <v>73.8</v>
          </cell>
        </row>
        <row r="133">
          <cell r="B133">
            <v>78</v>
          </cell>
        </row>
        <row r="134">
          <cell r="B134">
            <v>71.2</v>
          </cell>
        </row>
        <row r="135">
          <cell r="B135">
            <v>70</v>
          </cell>
        </row>
        <row r="136">
          <cell r="B136">
            <v>72.399999999999991</v>
          </cell>
        </row>
        <row r="137">
          <cell r="B137">
            <v>77.2</v>
          </cell>
        </row>
        <row r="138">
          <cell r="B138">
            <v>78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3"/>
  <sheetViews>
    <sheetView topLeftCell="A189" zoomScale="55" zoomScaleNormal="55" workbookViewId="0">
      <selection activeCell="B139" sqref="A139:XFD139"/>
    </sheetView>
  </sheetViews>
  <sheetFormatPr defaultColWidth="8.7109375" defaultRowHeight="16.5" x14ac:dyDescent="0.25"/>
  <cols>
    <col min="1" max="1" width="91.42578125" style="56" customWidth="1"/>
    <col min="2" max="8" width="11" style="56" customWidth="1"/>
    <col min="9" max="9" width="10.7109375" style="56" customWidth="1"/>
    <col min="10" max="10" width="17.42578125" style="56" customWidth="1"/>
    <col min="11" max="11" width="7.42578125" style="56" customWidth="1"/>
    <col min="12" max="12" width="6.85546875" style="56" customWidth="1"/>
    <col min="13" max="15" width="8.42578125" style="56" customWidth="1"/>
    <col min="16" max="16384" width="8.7109375" style="56"/>
  </cols>
  <sheetData>
    <row r="1" spans="1:18" x14ac:dyDescent="0.25">
      <c r="A1" s="56" t="s">
        <v>92</v>
      </c>
    </row>
    <row r="2" spans="1:18" x14ac:dyDescent="0.25">
      <c r="A2" s="19" t="s">
        <v>108</v>
      </c>
    </row>
    <row r="4" spans="1:18" s="57" customFormat="1" ht="21.95" customHeight="1" x14ac:dyDescent="0.25">
      <c r="A4" s="142" t="s">
        <v>109</v>
      </c>
      <c r="B4" s="142"/>
      <c r="C4" s="142"/>
      <c r="D4" s="142"/>
      <c r="E4" s="142"/>
      <c r="F4" s="142"/>
      <c r="G4" s="142"/>
      <c r="H4" s="142"/>
      <c r="I4" s="142"/>
      <c r="J4" s="55"/>
      <c r="K4" s="55"/>
      <c r="L4" s="55"/>
      <c r="M4" s="55"/>
      <c r="N4" s="55"/>
      <c r="O4" s="55"/>
      <c r="P4" s="55"/>
      <c r="Q4" s="55"/>
    </row>
    <row r="5" spans="1:18" ht="21.95" customHeight="1" x14ac:dyDescent="0.25"/>
    <row r="6" spans="1:18" s="57" customFormat="1" ht="21.95" customHeight="1" x14ac:dyDescent="0.25">
      <c r="A6" s="143" t="s">
        <v>114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</row>
    <row r="7" spans="1:18" ht="21.95" customHeight="1" x14ac:dyDescent="0.25">
      <c r="A7" s="37"/>
    </row>
    <row r="8" spans="1:18" ht="21.95" customHeight="1" x14ac:dyDescent="0.25">
      <c r="A8" s="58" t="s">
        <v>110</v>
      </c>
    </row>
    <row r="9" spans="1:18" ht="21.95" customHeight="1" x14ac:dyDescent="0.25">
      <c r="A9" s="58" t="s">
        <v>111</v>
      </c>
    </row>
    <row r="10" spans="1:18" ht="21.95" customHeight="1" x14ac:dyDescent="0.25">
      <c r="A10" s="58" t="s">
        <v>112</v>
      </c>
    </row>
    <row r="11" spans="1:18" ht="21.95" customHeight="1" x14ac:dyDescent="0.25">
      <c r="A11" s="58" t="s">
        <v>113</v>
      </c>
    </row>
    <row r="12" spans="1:18" ht="21.95" customHeight="1" x14ac:dyDescent="0.25">
      <c r="A12" s="58" t="s">
        <v>0</v>
      </c>
    </row>
    <row r="14" spans="1:18" ht="34.5" customHeight="1" x14ac:dyDescent="0.25">
      <c r="A14" s="149" t="s">
        <v>1</v>
      </c>
      <c r="B14" s="146" t="s">
        <v>2</v>
      </c>
      <c r="C14" s="146"/>
      <c r="D14" s="146"/>
      <c r="E14" s="146"/>
      <c r="F14" s="146"/>
      <c r="G14" s="146"/>
      <c r="H14" s="146"/>
      <c r="I14" s="146"/>
      <c r="J14" s="10"/>
      <c r="K14" s="10"/>
      <c r="L14" s="10"/>
      <c r="M14" s="10"/>
      <c r="N14" s="10"/>
      <c r="O14" s="10"/>
      <c r="P14" s="10"/>
      <c r="Q14" s="10"/>
    </row>
    <row r="15" spans="1:18" ht="71.45" customHeight="1" x14ac:dyDescent="0.25">
      <c r="A15" s="149"/>
      <c r="B15" s="14" t="s">
        <v>3</v>
      </c>
      <c r="C15" s="14" t="s">
        <v>4</v>
      </c>
      <c r="D15" s="14" t="s">
        <v>5</v>
      </c>
      <c r="E15" s="17" t="s">
        <v>6</v>
      </c>
      <c r="F15" s="14" t="s">
        <v>7</v>
      </c>
      <c r="G15" s="14" t="s">
        <v>8</v>
      </c>
      <c r="H15" s="17" t="s">
        <v>9</v>
      </c>
      <c r="I15" s="38" t="s">
        <v>10</v>
      </c>
      <c r="J15" s="8"/>
      <c r="K15" s="8"/>
      <c r="L15" s="8"/>
      <c r="M15" s="11"/>
      <c r="N15" s="8"/>
      <c r="O15" s="8"/>
      <c r="P15" s="11"/>
      <c r="Q15" s="39"/>
    </row>
    <row r="16" spans="1:18" ht="29.45" customHeight="1" x14ac:dyDescent="0.25">
      <c r="A16" s="12" t="s">
        <v>11</v>
      </c>
      <c r="B16" s="12">
        <f t="shared" ref="B16:G16" si="0">AVERAGE(B20:B29)</f>
        <v>44.9</v>
      </c>
      <c r="C16" s="12">
        <f t="shared" si="0"/>
        <v>25.2</v>
      </c>
      <c r="D16" s="12">
        <f t="shared" si="0"/>
        <v>11.320000000000004</v>
      </c>
      <c r="E16" s="12">
        <f>AVERAGE(E20:E29)</f>
        <v>81.420000000000016</v>
      </c>
      <c r="F16" s="12">
        <f t="shared" si="0"/>
        <v>6.4</v>
      </c>
      <c r="G16" s="12">
        <f t="shared" si="0"/>
        <v>12.179999999999996</v>
      </c>
      <c r="H16" s="12">
        <f>AVERAGE(H20:H29)</f>
        <v>18.579999999999998</v>
      </c>
      <c r="I16" s="38"/>
      <c r="J16" s="39"/>
      <c r="K16" s="39"/>
      <c r="L16" s="39"/>
      <c r="M16" s="11"/>
      <c r="N16" s="39"/>
      <c r="O16" s="39"/>
      <c r="P16" s="11"/>
      <c r="Q16" s="39"/>
    </row>
    <row r="17" spans="1:17" ht="29.45" customHeight="1" x14ac:dyDescent="0.25">
      <c r="A17" s="14" t="s">
        <v>12</v>
      </c>
      <c r="B17" s="14"/>
      <c r="C17" s="14"/>
      <c r="D17" s="14"/>
      <c r="E17" s="17">
        <f t="shared" ref="E17:E38" si="1">SUM(B17:D17)</f>
        <v>0</v>
      </c>
      <c r="F17" s="14"/>
      <c r="G17" s="14"/>
      <c r="H17" s="17">
        <f t="shared" ref="H17:H38" si="2">SUM(F17:G17)</f>
        <v>0</v>
      </c>
      <c r="I17" s="38"/>
      <c r="J17" s="39"/>
      <c r="K17" s="39"/>
      <c r="L17" s="39"/>
      <c r="M17" s="11"/>
      <c r="N17" s="39"/>
      <c r="O17" s="39"/>
      <c r="P17" s="11"/>
      <c r="Q17" s="39"/>
    </row>
    <row r="18" spans="1:17" ht="29.45" customHeight="1" x14ac:dyDescent="0.25">
      <c r="A18" s="14" t="s">
        <v>13</v>
      </c>
      <c r="B18" s="14"/>
      <c r="C18" s="14"/>
      <c r="D18" s="14"/>
      <c r="E18" s="17">
        <f t="shared" si="1"/>
        <v>0</v>
      </c>
      <c r="F18" s="14"/>
      <c r="G18" s="14"/>
      <c r="H18" s="17">
        <f t="shared" si="2"/>
        <v>0</v>
      </c>
      <c r="I18" s="38"/>
      <c r="J18" s="39"/>
      <c r="K18" s="39"/>
      <c r="L18" s="39"/>
      <c r="M18" s="11"/>
      <c r="N18" s="39"/>
      <c r="O18" s="39"/>
      <c r="P18" s="11"/>
      <c r="Q18" s="39"/>
    </row>
    <row r="19" spans="1:17" ht="29.45" customHeight="1" x14ac:dyDescent="0.25">
      <c r="A19" s="14" t="s">
        <v>14</v>
      </c>
      <c r="B19" s="12"/>
      <c r="C19" s="12"/>
      <c r="D19" s="12"/>
      <c r="E19" s="17">
        <f t="shared" si="1"/>
        <v>0</v>
      </c>
      <c r="F19" s="12"/>
      <c r="G19" s="12"/>
      <c r="H19" s="17">
        <f t="shared" si="2"/>
        <v>0</v>
      </c>
      <c r="I19" s="38"/>
      <c r="J19" s="39"/>
      <c r="K19" s="39"/>
      <c r="L19" s="39"/>
      <c r="M19" s="11"/>
      <c r="N19" s="39"/>
      <c r="O19" s="39"/>
      <c r="P19" s="11"/>
      <c r="Q19" s="39"/>
    </row>
    <row r="20" spans="1:17" ht="29.45" customHeight="1" x14ac:dyDescent="0.25">
      <c r="A20" s="15" t="s">
        <v>115</v>
      </c>
      <c r="B20" s="47">
        <v>43</v>
      </c>
      <c r="C20" s="47">
        <v>26</v>
      </c>
      <c r="D20" s="47">
        <f>E20-SUM(B20:C20)</f>
        <v>10.200000000000003</v>
      </c>
      <c r="E20" s="17">
        <v>79.2</v>
      </c>
      <c r="F20" s="47">
        <v>7</v>
      </c>
      <c r="G20" s="47">
        <f>H20-F20</f>
        <v>13.799999999999997</v>
      </c>
      <c r="H20" s="17">
        <f>100-E20</f>
        <v>20.799999999999997</v>
      </c>
      <c r="I20" s="38"/>
      <c r="J20" s="39"/>
      <c r="K20" s="39"/>
      <c r="L20" s="39"/>
      <c r="M20" s="11"/>
      <c r="N20" s="39"/>
      <c r="O20" s="39"/>
      <c r="P20" s="11"/>
      <c r="Q20" s="39"/>
    </row>
    <row r="21" spans="1:17" ht="29.45" customHeight="1" x14ac:dyDescent="0.25">
      <c r="A21" s="15" t="s">
        <v>306</v>
      </c>
      <c r="B21" s="47">
        <v>43</v>
      </c>
      <c r="C21" s="47">
        <v>27</v>
      </c>
      <c r="D21" s="47">
        <f t="shared" ref="D21:D29" si="3">E21-SUM(B21:C21)</f>
        <v>8.4000000000000057</v>
      </c>
      <c r="E21" s="17">
        <v>78.400000000000006</v>
      </c>
      <c r="F21" s="47">
        <v>7</v>
      </c>
      <c r="G21" s="47">
        <f t="shared" ref="G21:G29" si="4">H21-F21</f>
        <v>14.599999999999994</v>
      </c>
      <c r="H21" s="17">
        <f t="shared" ref="H21:H29" si="5">100-E21</f>
        <v>21.599999999999994</v>
      </c>
      <c r="I21" s="38"/>
      <c r="J21" s="39"/>
      <c r="K21" s="39"/>
      <c r="L21" s="39"/>
      <c r="M21" s="11"/>
      <c r="N21" s="39"/>
      <c r="O21" s="39"/>
      <c r="P21" s="11"/>
      <c r="Q21" s="39"/>
    </row>
    <row r="22" spans="1:17" ht="29.45" customHeight="1" x14ac:dyDescent="0.25">
      <c r="A22" s="15" t="s">
        <v>305</v>
      </c>
      <c r="B22" s="47">
        <v>42</v>
      </c>
      <c r="C22" s="47">
        <v>25</v>
      </c>
      <c r="D22" s="47">
        <f t="shared" si="3"/>
        <v>10.799999999999997</v>
      </c>
      <c r="E22" s="17">
        <v>77.8</v>
      </c>
      <c r="F22" s="47">
        <v>5</v>
      </c>
      <c r="G22" s="47">
        <f t="shared" si="4"/>
        <v>17.200000000000003</v>
      </c>
      <c r="H22" s="17">
        <f t="shared" si="5"/>
        <v>22.200000000000003</v>
      </c>
      <c r="I22" s="38"/>
      <c r="J22" s="39"/>
      <c r="K22" s="39"/>
      <c r="L22" s="39"/>
      <c r="M22" s="11"/>
      <c r="N22" s="39"/>
      <c r="O22" s="39"/>
      <c r="P22" s="11"/>
      <c r="Q22" s="39"/>
    </row>
    <row r="23" spans="1:17" ht="29.45" customHeight="1" x14ac:dyDescent="0.25">
      <c r="A23" s="15" t="s">
        <v>116</v>
      </c>
      <c r="B23" s="47">
        <v>46</v>
      </c>
      <c r="C23" s="47">
        <v>27</v>
      </c>
      <c r="D23" s="47">
        <f t="shared" si="3"/>
        <v>5.4000000000000057</v>
      </c>
      <c r="E23" s="17">
        <v>78.400000000000006</v>
      </c>
      <c r="F23" s="47">
        <v>7</v>
      </c>
      <c r="G23" s="47">
        <f t="shared" si="4"/>
        <v>14.599999999999994</v>
      </c>
      <c r="H23" s="17">
        <f t="shared" si="5"/>
        <v>21.599999999999994</v>
      </c>
      <c r="I23" s="38"/>
      <c r="J23" s="39"/>
      <c r="K23" s="39"/>
      <c r="L23" s="39"/>
      <c r="M23" s="11"/>
      <c r="N23" s="39"/>
      <c r="O23" s="39"/>
      <c r="P23" s="11"/>
      <c r="Q23" s="39"/>
    </row>
    <row r="24" spans="1:17" ht="29.45" customHeight="1" x14ac:dyDescent="0.25">
      <c r="A24" s="15" t="s">
        <v>117</v>
      </c>
      <c r="B24" s="47">
        <v>55</v>
      </c>
      <c r="C24" s="47">
        <v>20</v>
      </c>
      <c r="D24" s="47">
        <f t="shared" si="3"/>
        <v>0.59999999999999432</v>
      </c>
      <c r="E24" s="17">
        <v>75.599999999999994</v>
      </c>
      <c r="F24" s="47">
        <v>7</v>
      </c>
      <c r="G24" s="47">
        <f t="shared" si="4"/>
        <v>17.400000000000006</v>
      </c>
      <c r="H24" s="17">
        <f t="shared" si="5"/>
        <v>24.400000000000006</v>
      </c>
      <c r="I24" s="38"/>
      <c r="J24" s="39"/>
      <c r="K24" s="39"/>
      <c r="L24" s="39"/>
      <c r="M24" s="11"/>
      <c r="N24" s="39"/>
      <c r="O24" s="39"/>
      <c r="P24" s="11"/>
      <c r="Q24" s="39"/>
    </row>
    <row r="25" spans="1:17" ht="29.45" customHeight="1" x14ac:dyDescent="0.25">
      <c r="A25" s="15" t="s">
        <v>118</v>
      </c>
      <c r="B25" s="47">
        <v>41</v>
      </c>
      <c r="C25" s="47">
        <v>26</v>
      </c>
      <c r="D25" s="47">
        <f t="shared" si="3"/>
        <v>21.800000000000011</v>
      </c>
      <c r="E25" s="17">
        <v>88.800000000000011</v>
      </c>
      <c r="F25" s="47">
        <v>5</v>
      </c>
      <c r="G25" s="47">
        <f t="shared" si="4"/>
        <v>6.1999999999999886</v>
      </c>
      <c r="H25" s="17">
        <f t="shared" si="5"/>
        <v>11.199999999999989</v>
      </c>
      <c r="I25" s="38"/>
      <c r="J25" s="39"/>
      <c r="K25" s="39"/>
      <c r="L25" s="39"/>
      <c r="M25" s="11"/>
      <c r="N25" s="39"/>
      <c r="O25" s="39"/>
      <c r="P25" s="11"/>
      <c r="Q25" s="39"/>
    </row>
    <row r="26" spans="1:17" ht="29.45" customHeight="1" x14ac:dyDescent="0.25">
      <c r="A26" s="15" t="s">
        <v>119</v>
      </c>
      <c r="B26" s="47">
        <v>40</v>
      </c>
      <c r="C26" s="47">
        <v>29</v>
      </c>
      <c r="D26" s="47">
        <f t="shared" si="3"/>
        <v>16.799999999999997</v>
      </c>
      <c r="E26" s="17">
        <v>85.8</v>
      </c>
      <c r="F26" s="47">
        <v>7</v>
      </c>
      <c r="G26" s="47">
        <f t="shared" si="4"/>
        <v>7.2000000000000028</v>
      </c>
      <c r="H26" s="17">
        <f t="shared" si="5"/>
        <v>14.200000000000003</v>
      </c>
      <c r="I26" s="38"/>
      <c r="J26" s="39"/>
      <c r="K26" s="39"/>
      <c r="L26" s="39"/>
      <c r="M26" s="11"/>
      <c r="N26" s="39"/>
      <c r="O26" s="39"/>
      <c r="P26" s="11"/>
      <c r="Q26" s="39"/>
    </row>
    <row r="27" spans="1:17" ht="29.45" customHeight="1" x14ac:dyDescent="0.25">
      <c r="A27" s="15" t="s">
        <v>120</v>
      </c>
      <c r="B27" s="47">
        <v>47</v>
      </c>
      <c r="C27" s="47">
        <v>30</v>
      </c>
      <c r="D27" s="47">
        <f t="shared" si="3"/>
        <v>3.6000000000000085</v>
      </c>
      <c r="E27" s="17">
        <v>80.600000000000009</v>
      </c>
      <c r="F27" s="47">
        <v>6</v>
      </c>
      <c r="G27" s="47">
        <f t="shared" si="4"/>
        <v>13.399999999999991</v>
      </c>
      <c r="H27" s="17">
        <f t="shared" si="5"/>
        <v>19.399999999999991</v>
      </c>
      <c r="I27" s="38"/>
      <c r="J27" s="39"/>
      <c r="K27" s="39"/>
      <c r="L27" s="39"/>
      <c r="M27" s="11"/>
      <c r="N27" s="39"/>
      <c r="O27" s="39"/>
      <c r="P27" s="11"/>
      <c r="Q27" s="39"/>
    </row>
    <row r="28" spans="1:17" ht="29.45" customHeight="1" x14ac:dyDescent="0.25">
      <c r="A28" s="15" t="s">
        <v>143</v>
      </c>
      <c r="B28" s="47">
        <v>44</v>
      </c>
      <c r="C28" s="47">
        <v>22</v>
      </c>
      <c r="D28" s="47">
        <f t="shared" si="3"/>
        <v>22.200000000000003</v>
      </c>
      <c r="E28" s="17">
        <v>88.2</v>
      </c>
      <c r="F28" s="47">
        <v>6</v>
      </c>
      <c r="G28" s="47">
        <f t="shared" si="4"/>
        <v>5.7999999999999972</v>
      </c>
      <c r="H28" s="17">
        <f t="shared" si="5"/>
        <v>11.799999999999997</v>
      </c>
      <c r="I28" s="38"/>
      <c r="J28" s="39"/>
      <c r="K28" s="39"/>
      <c r="L28" s="39"/>
      <c r="M28" s="11"/>
      <c r="N28" s="39"/>
      <c r="O28" s="39"/>
      <c r="P28" s="11"/>
      <c r="Q28" s="39"/>
    </row>
    <row r="29" spans="1:17" ht="29.45" customHeight="1" x14ac:dyDescent="0.25">
      <c r="A29" s="15" t="s">
        <v>144</v>
      </c>
      <c r="B29" s="47">
        <v>48</v>
      </c>
      <c r="C29" s="47">
        <v>20</v>
      </c>
      <c r="D29" s="47">
        <f t="shared" si="3"/>
        <v>13.400000000000006</v>
      </c>
      <c r="E29" s="17">
        <v>81.400000000000006</v>
      </c>
      <c r="F29" s="47">
        <v>7</v>
      </c>
      <c r="G29" s="47">
        <f t="shared" si="4"/>
        <v>11.599999999999994</v>
      </c>
      <c r="H29" s="17">
        <f t="shared" si="5"/>
        <v>18.599999999999994</v>
      </c>
      <c r="I29" s="38"/>
      <c r="J29" s="39"/>
      <c r="K29" s="39"/>
      <c r="L29" s="39"/>
      <c r="M29" s="11"/>
      <c r="N29" s="39"/>
      <c r="O29" s="39"/>
      <c r="P29" s="11"/>
      <c r="Q29" s="39"/>
    </row>
    <row r="30" spans="1:17" x14ac:dyDescent="0.25">
      <c r="A30" s="16" t="s">
        <v>17</v>
      </c>
      <c r="B30" s="12"/>
      <c r="C30" s="12"/>
      <c r="D30" s="12"/>
      <c r="E30" s="17">
        <f t="shared" si="1"/>
        <v>0</v>
      </c>
      <c r="F30" s="12"/>
      <c r="G30" s="12"/>
      <c r="H30" s="17">
        <f t="shared" si="2"/>
        <v>0</v>
      </c>
      <c r="I30" s="38"/>
      <c r="J30" s="39"/>
      <c r="K30" s="39"/>
      <c r="L30" s="39"/>
      <c r="M30" s="11"/>
      <c r="N30" s="39"/>
      <c r="O30" s="39"/>
      <c r="P30" s="11"/>
      <c r="Q30" s="39"/>
    </row>
    <row r="31" spans="1:17" x14ac:dyDescent="0.25">
      <c r="A31" s="16"/>
      <c r="B31" s="12"/>
      <c r="C31" s="12"/>
      <c r="D31" s="12"/>
      <c r="E31" s="17"/>
      <c r="F31" s="12"/>
      <c r="G31" s="12"/>
      <c r="H31" s="17"/>
      <c r="I31" s="38"/>
      <c r="J31" s="39"/>
      <c r="K31" s="39"/>
      <c r="L31" s="39"/>
      <c r="M31" s="11"/>
      <c r="N31" s="39"/>
      <c r="O31" s="39"/>
      <c r="P31" s="11"/>
      <c r="Q31" s="39"/>
    </row>
    <row r="32" spans="1:17" x14ac:dyDescent="0.25">
      <c r="A32" s="40" t="s">
        <v>15</v>
      </c>
      <c r="B32" s="12"/>
      <c r="C32" s="12"/>
      <c r="D32" s="12"/>
      <c r="E32" s="17">
        <f t="shared" si="1"/>
        <v>0</v>
      </c>
      <c r="F32" s="12"/>
      <c r="G32" s="12"/>
      <c r="H32" s="17">
        <f t="shared" si="2"/>
        <v>0</v>
      </c>
      <c r="I32" s="38"/>
      <c r="J32" s="39"/>
      <c r="K32" s="39"/>
      <c r="L32" s="39"/>
      <c r="M32" s="11"/>
      <c r="N32" s="39"/>
      <c r="O32" s="39"/>
      <c r="P32" s="11"/>
      <c r="Q32" s="39"/>
    </row>
    <row r="33" spans="1:17" x14ac:dyDescent="0.25">
      <c r="A33" s="16" t="s">
        <v>18</v>
      </c>
      <c r="B33" s="12"/>
      <c r="C33" s="12"/>
      <c r="D33" s="12"/>
      <c r="E33" s="17">
        <f t="shared" si="1"/>
        <v>0</v>
      </c>
      <c r="F33" s="12"/>
      <c r="G33" s="12"/>
      <c r="H33" s="17">
        <f t="shared" si="2"/>
        <v>0</v>
      </c>
      <c r="I33" s="38"/>
      <c r="J33" s="39"/>
      <c r="K33" s="39"/>
      <c r="L33" s="39"/>
      <c r="M33" s="11"/>
      <c r="N33" s="39"/>
      <c r="O33" s="39"/>
      <c r="P33" s="11"/>
      <c r="Q33" s="39"/>
    </row>
    <row r="34" spans="1:17" x14ac:dyDescent="0.25">
      <c r="A34" s="16"/>
      <c r="B34" s="12"/>
      <c r="C34" s="12"/>
      <c r="D34" s="12"/>
      <c r="E34" s="17"/>
      <c r="F34" s="12"/>
      <c r="G34" s="12"/>
      <c r="H34" s="17"/>
      <c r="I34" s="38"/>
      <c r="J34" s="39"/>
      <c r="K34" s="39"/>
      <c r="L34" s="39"/>
      <c r="M34" s="11"/>
      <c r="N34" s="39"/>
      <c r="O34" s="39"/>
      <c r="P34" s="11"/>
      <c r="Q34" s="39"/>
    </row>
    <row r="35" spans="1:17" x14ac:dyDescent="0.25">
      <c r="A35" s="16"/>
      <c r="B35" s="12"/>
      <c r="C35" s="12"/>
      <c r="D35" s="12"/>
      <c r="E35" s="17"/>
      <c r="F35" s="12"/>
      <c r="G35" s="12"/>
      <c r="H35" s="17"/>
      <c r="I35" s="38"/>
      <c r="J35" s="39"/>
      <c r="K35" s="39"/>
      <c r="L35" s="39"/>
      <c r="M35" s="11"/>
      <c r="N35" s="39"/>
      <c r="O35" s="39"/>
      <c r="P35" s="11"/>
      <c r="Q35" s="39"/>
    </row>
    <row r="36" spans="1:17" x14ac:dyDescent="0.25">
      <c r="A36" s="40" t="s">
        <v>15</v>
      </c>
      <c r="B36" s="12"/>
      <c r="C36" s="12"/>
      <c r="D36" s="12"/>
      <c r="E36" s="17">
        <f t="shared" si="1"/>
        <v>0</v>
      </c>
      <c r="F36" s="12"/>
      <c r="G36" s="12"/>
      <c r="H36" s="17">
        <f t="shared" si="2"/>
        <v>0</v>
      </c>
      <c r="I36" s="38"/>
      <c r="J36" s="39"/>
      <c r="K36" s="39"/>
      <c r="L36" s="39"/>
      <c r="M36" s="11"/>
      <c r="N36" s="39"/>
      <c r="O36" s="39"/>
      <c r="P36" s="11"/>
      <c r="Q36" s="39"/>
    </row>
    <row r="37" spans="1:17" x14ac:dyDescent="0.25">
      <c r="A37" s="40" t="s">
        <v>15</v>
      </c>
      <c r="B37" s="12"/>
      <c r="C37" s="12"/>
      <c r="D37" s="12"/>
      <c r="E37" s="17">
        <f t="shared" si="1"/>
        <v>0</v>
      </c>
      <c r="F37" s="12"/>
      <c r="G37" s="12"/>
      <c r="H37" s="17">
        <f t="shared" si="2"/>
        <v>0</v>
      </c>
      <c r="I37" s="38"/>
      <c r="J37" s="39"/>
      <c r="K37" s="39"/>
      <c r="L37" s="39"/>
      <c r="M37" s="11"/>
      <c r="N37" s="39"/>
      <c r="O37" s="39"/>
      <c r="P37" s="11"/>
      <c r="Q37" s="39"/>
    </row>
    <row r="38" spans="1:17" x14ac:dyDescent="0.25">
      <c r="A38" s="16" t="s">
        <v>19</v>
      </c>
      <c r="B38" s="12"/>
      <c r="C38" s="12"/>
      <c r="D38" s="12"/>
      <c r="E38" s="17">
        <f t="shared" si="1"/>
        <v>0</v>
      </c>
      <c r="F38" s="12"/>
      <c r="G38" s="12"/>
      <c r="H38" s="17">
        <f t="shared" si="2"/>
        <v>0</v>
      </c>
      <c r="I38" s="38"/>
      <c r="J38" s="39"/>
      <c r="K38" s="39"/>
      <c r="L38" s="39"/>
      <c r="M38" s="11"/>
      <c r="N38" s="39"/>
      <c r="O38" s="39"/>
      <c r="P38" s="11"/>
      <c r="Q38" s="39"/>
    </row>
    <row r="39" spans="1:17" x14ac:dyDescent="0.25">
      <c r="A39" s="16"/>
      <c r="B39" s="12"/>
      <c r="C39" s="12"/>
      <c r="D39" s="12"/>
      <c r="E39" s="17"/>
      <c r="F39" s="12"/>
      <c r="G39" s="12"/>
      <c r="H39" s="17"/>
      <c r="I39" s="38"/>
      <c r="J39" s="39"/>
      <c r="K39" s="39"/>
      <c r="L39" s="39"/>
      <c r="M39" s="11"/>
      <c r="N39" s="39"/>
      <c r="O39" s="39"/>
      <c r="P39" s="11"/>
      <c r="Q39" s="39"/>
    </row>
    <row r="40" spans="1:17" x14ac:dyDescent="0.25">
      <c r="A40" s="40" t="s">
        <v>15</v>
      </c>
      <c r="B40" s="12"/>
      <c r="C40" s="12"/>
      <c r="D40" s="12"/>
      <c r="E40" s="17"/>
      <c r="F40" s="12"/>
      <c r="G40" s="12"/>
      <c r="H40" s="17"/>
      <c r="I40" s="38"/>
      <c r="J40" s="39"/>
      <c r="K40" s="39"/>
      <c r="L40" s="39"/>
      <c r="M40" s="11"/>
      <c r="N40" s="39"/>
      <c r="O40" s="39"/>
      <c r="P40" s="11"/>
      <c r="Q40" s="39"/>
    </row>
    <row r="41" spans="1:17" ht="26.45" customHeight="1" x14ac:dyDescent="0.25">
      <c r="A41" s="16" t="s">
        <v>20</v>
      </c>
      <c r="B41" s="12">
        <f>AVERAGE(B42:B59)</f>
        <v>43.833333333333336</v>
      </c>
      <c r="C41" s="12">
        <f t="shared" ref="C41:H41" si="6">AVERAGE(C42:C59)</f>
        <v>24.277777777777779</v>
      </c>
      <c r="D41" s="12">
        <f t="shared" si="6"/>
        <v>12.333333333333336</v>
      </c>
      <c r="E41" s="12">
        <f t="shared" si="6"/>
        <v>80.444444444444443</v>
      </c>
      <c r="F41" s="48">
        <f t="shared" si="6"/>
        <v>5.833333333333333</v>
      </c>
      <c r="G41" s="12">
        <f t="shared" si="6"/>
        <v>13.722222222222221</v>
      </c>
      <c r="H41" s="48">
        <f t="shared" si="6"/>
        <v>19.555555555555557</v>
      </c>
      <c r="I41" s="38"/>
      <c r="J41" s="39"/>
      <c r="K41" s="39"/>
      <c r="L41" s="39"/>
      <c r="M41" s="11"/>
      <c r="N41" s="39"/>
      <c r="O41" s="39"/>
      <c r="P41" s="11"/>
      <c r="Q41" s="39"/>
    </row>
    <row r="42" spans="1:17" ht="26.45" customHeight="1" x14ac:dyDescent="0.25">
      <c r="A42" s="15" t="s">
        <v>121</v>
      </c>
      <c r="B42" s="14">
        <v>44</v>
      </c>
      <c r="C42" s="14">
        <v>29</v>
      </c>
      <c r="D42" s="14">
        <v>6.2000000000000028</v>
      </c>
      <c r="E42" s="17">
        <v>79.2</v>
      </c>
      <c r="F42" s="14">
        <v>7</v>
      </c>
      <c r="G42" s="14">
        <v>13.799999999999997</v>
      </c>
      <c r="H42" s="17">
        <v>20.799999999999997</v>
      </c>
      <c r="I42" s="38"/>
      <c r="J42" s="39"/>
      <c r="K42" s="39"/>
      <c r="L42" s="39"/>
      <c r="M42" s="11"/>
      <c r="N42" s="39"/>
      <c r="O42" s="39"/>
      <c r="P42" s="11"/>
      <c r="Q42" s="39"/>
    </row>
    <row r="43" spans="1:17" ht="26.45" customHeight="1" x14ac:dyDescent="0.25">
      <c r="A43" s="15" t="s">
        <v>122</v>
      </c>
      <c r="B43" s="14">
        <v>48</v>
      </c>
      <c r="C43" s="14">
        <v>27</v>
      </c>
      <c r="D43" s="14">
        <v>6.4000000000000057</v>
      </c>
      <c r="E43" s="17">
        <v>81.400000000000006</v>
      </c>
      <c r="F43" s="14">
        <v>7</v>
      </c>
      <c r="G43" s="14">
        <v>11.599999999999994</v>
      </c>
      <c r="H43" s="17">
        <v>18.599999999999994</v>
      </c>
      <c r="I43" s="38"/>
      <c r="J43" s="39"/>
      <c r="K43" s="39"/>
      <c r="L43" s="39"/>
      <c r="M43" s="11"/>
      <c r="N43" s="39"/>
      <c r="O43" s="39"/>
      <c r="P43" s="11"/>
      <c r="Q43" s="39"/>
    </row>
    <row r="44" spans="1:17" ht="26.45" customHeight="1" x14ac:dyDescent="0.25">
      <c r="A44" s="15" t="s">
        <v>123</v>
      </c>
      <c r="B44" s="14">
        <v>43</v>
      </c>
      <c r="C44" s="14">
        <v>20</v>
      </c>
      <c r="D44" s="14">
        <v>17</v>
      </c>
      <c r="E44" s="17">
        <v>80</v>
      </c>
      <c r="F44" s="14">
        <v>7</v>
      </c>
      <c r="G44" s="14">
        <v>13</v>
      </c>
      <c r="H44" s="17">
        <v>20</v>
      </c>
      <c r="I44" s="38"/>
      <c r="J44" s="39"/>
      <c r="K44" s="39"/>
      <c r="L44" s="39"/>
      <c r="M44" s="11"/>
      <c r="N44" s="39"/>
      <c r="O44" s="39"/>
      <c r="P44" s="11"/>
      <c r="Q44" s="39"/>
    </row>
    <row r="45" spans="1:17" ht="26.45" customHeight="1" x14ac:dyDescent="0.25">
      <c r="A45" s="15" t="s">
        <v>124</v>
      </c>
      <c r="B45" s="14">
        <v>44</v>
      </c>
      <c r="C45" s="14">
        <v>27</v>
      </c>
      <c r="D45" s="14">
        <v>15.599999999999994</v>
      </c>
      <c r="E45" s="17">
        <v>86.6</v>
      </c>
      <c r="F45" s="14">
        <v>6</v>
      </c>
      <c r="G45" s="14">
        <v>7.4000000000000057</v>
      </c>
      <c r="H45" s="17">
        <v>13.400000000000006</v>
      </c>
      <c r="I45" s="38"/>
      <c r="J45" s="39"/>
      <c r="K45" s="39"/>
      <c r="L45" s="39"/>
      <c r="M45" s="11"/>
      <c r="N45" s="39"/>
      <c r="O45" s="39"/>
      <c r="P45" s="11"/>
      <c r="Q45" s="39"/>
    </row>
    <row r="46" spans="1:17" ht="26.45" customHeight="1" x14ac:dyDescent="0.25">
      <c r="A46" s="15" t="s">
        <v>125</v>
      </c>
      <c r="B46" s="14">
        <v>49</v>
      </c>
      <c r="C46" s="14">
        <v>23</v>
      </c>
      <c r="D46" s="14">
        <v>8</v>
      </c>
      <c r="E46" s="17">
        <v>80</v>
      </c>
      <c r="F46" s="14">
        <v>6</v>
      </c>
      <c r="G46" s="14">
        <v>14</v>
      </c>
      <c r="H46" s="17">
        <v>20</v>
      </c>
      <c r="I46" s="38"/>
      <c r="J46" s="39"/>
      <c r="K46" s="39"/>
      <c r="L46" s="39"/>
      <c r="M46" s="11"/>
      <c r="N46" s="39"/>
      <c r="O46" s="39"/>
      <c r="P46" s="11"/>
      <c r="Q46" s="39"/>
    </row>
    <row r="47" spans="1:17" ht="26.45" customHeight="1" x14ac:dyDescent="0.25">
      <c r="A47" s="15" t="s">
        <v>126</v>
      </c>
      <c r="B47" s="14">
        <v>41</v>
      </c>
      <c r="C47" s="14">
        <v>26</v>
      </c>
      <c r="D47" s="14">
        <v>18.200000000000003</v>
      </c>
      <c r="E47" s="17">
        <v>85.2</v>
      </c>
      <c r="F47" s="14">
        <v>6</v>
      </c>
      <c r="G47" s="14">
        <v>8.7999999999999972</v>
      </c>
      <c r="H47" s="17">
        <v>14.799999999999997</v>
      </c>
      <c r="I47" s="38"/>
      <c r="J47" s="39"/>
      <c r="K47" s="39"/>
      <c r="L47" s="39"/>
      <c r="M47" s="11"/>
      <c r="N47" s="39"/>
      <c r="O47" s="39"/>
      <c r="P47" s="11"/>
      <c r="Q47" s="39"/>
    </row>
    <row r="48" spans="1:17" ht="26.45" customHeight="1" x14ac:dyDescent="0.25">
      <c r="A48" s="15" t="s">
        <v>127</v>
      </c>
      <c r="B48" s="14">
        <v>42</v>
      </c>
      <c r="C48" s="14">
        <v>21</v>
      </c>
      <c r="D48" s="14">
        <v>19.200000000000003</v>
      </c>
      <c r="E48" s="17">
        <v>82.2</v>
      </c>
      <c r="F48" s="14">
        <v>6</v>
      </c>
      <c r="G48" s="14">
        <v>11.799999999999997</v>
      </c>
      <c r="H48" s="17">
        <v>17.799999999999997</v>
      </c>
      <c r="I48" s="38"/>
      <c r="J48" s="39"/>
      <c r="K48" s="39"/>
      <c r="L48" s="39"/>
      <c r="M48" s="11"/>
      <c r="N48" s="39"/>
      <c r="O48" s="39"/>
      <c r="P48" s="11"/>
      <c r="Q48" s="39"/>
    </row>
    <row r="49" spans="1:17" ht="26.45" customHeight="1" x14ac:dyDescent="0.25">
      <c r="A49" s="15" t="s">
        <v>128</v>
      </c>
      <c r="B49" s="14">
        <v>46</v>
      </c>
      <c r="C49" s="14">
        <v>23</v>
      </c>
      <c r="D49" s="14">
        <v>16.200000000000003</v>
      </c>
      <c r="E49" s="17">
        <v>85.2</v>
      </c>
      <c r="F49" s="14">
        <v>6</v>
      </c>
      <c r="G49" s="14">
        <v>8.7999999999999972</v>
      </c>
      <c r="H49" s="17">
        <v>14.799999999999997</v>
      </c>
      <c r="I49" s="38"/>
      <c r="J49" s="39"/>
      <c r="K49" s="39"/>
      <c r="L49" s="39"/>
      <c r="M49" s="11"/>
      <c r="N49" s="39"/>
      <c r="O49" s="39"/>
      <c r="P49" s="11"/>
      <c r="Q49" s="39"/>
    </row>
    <row r="50" spans="1:17" ht="26.45" customHeight="1" x14ac:dyDescent="0.25">
      <c r="A50" s="15" t="s">
        <v>129</v>
      </c>
      <c r="B50" s="14">
        <v>47</v>
      </c>
      <c r="C50" s="14">
        <v>21</v>
      </c>
      <c r="D50" s="14">
        <v>5.4000000000000057</v>
      </c>
      <c r="E50" s="17">
        <v>73.400000000000006</v>
      </c>
      <c r="F50" s="14">
        <v>6</v>
      </c>
      <c r="G50" s="14">
        <v>20.599999999999994</v>
      </c>
      <c r="H50" s="17">
        <v>26.599999999999994</v>
      </c>
      <c r="I50" s="38"/>
      <c r="J50" s="39"/>
      <c r="K50" s="39"/>
      <c r="L50" s="39"/>
      <c r="M50" s="11"/>
      <c r="N50" s="39"/>
      <c r="O50" s="39"/>
      <c r="P50" s="11"/>
      <c r="Q50" s="39"/>
    </row>
    <row r="51" spans="1:17" ht="26.45" customHeight="1" x14ac:dyDescent="0.25">
      <c r="A51" s="15" t="s">
        <v>130</v>
      </c>
      <c r="B51" s="14">
        <v>43</v>
      </c>
      <c r="C51" s="14">
        <v>26</v>
      </c>
      <c r="D51" s="14">
        <v>11</v>
      </c>
      <c r="E51" s="17">
        <v>80</v>
      </c>
      <c r="F51" s="14">
        <v>5</v>
      </c>
      <c r="G51" s="14">
        <v>15</v>
      </c>
      <c r="H51" s="17">
        <v>20</v>
      </c>
      <c r="I51" s="38"/>
      <c r="J51" s="39"/>
      <c r="K51" s="39"/>
      <c r="L51" s="39"/>
      <c r="M51" s="11"/>
      <c r="N51" s="39"/>
      <c r="O51" s="39"/>
      <c r="P51" s="11"/>
      <c r="Q51" s="39"/>
    </row>
    <row r="52" spans="1:17" ht="26.45" customHeight="1" x14ac:dyDescent="0.25">
      <c r="A52" s="15" t="s">
        <v>133</v>
      </c>
      <c r="B52" s="14">
        <v>40</v>
      </c>
      <c r="C52" s="14">
        <v>20</v>
      </c>
      <c r="D52" s="14">
        <v>3</v>
      </c>
      <c r="E52" s="17">
        <v>63</v>
      </c>
      <c r="F52" s="14">
        <v>6</v>
      </c>
      <c r="G52" s="14">
        <v>31</v>
      </c>
      <c r="H52" s="17">
        <v>37</v>
      </c>
      <c r="I52" s="38"/>
      <c r="J52" s="39"/>
      <c r="K52" s="39"/>
      <c r="L52" s="39"/>
      <c r="M52" s="11"/>
      <c r="N52" s="39"/>
      <c r="O52" s="39"/>
      <c r="P52" s="11"/>
      <c r="Q52" s="39"/>
    </row>
    <row r="53" spans="1:17" ht="26.45" customHeight="1" x14ac:dyDescent="0.25">
      <c r="A53" s="15" t="s">
        <v>134</v>
      </c>
      <c r="B53" s="14">
        <v>46</v>
      </c>
      <c r="C53" s="14">
        <v>27</v>
      </c>
      <c r="D53" s="14">
        <v>9.2000000000000028</v>
      </c>
      <c r="E53" s="17">
        <v>82.2</v>
      </c>
      <c r="F53" s="14">
        <v>6</v>
      </c>
      <c r="G53" s="14">
        <v>11.799999999999997</v>
      </c>
      <c r="H53" s="17">
        <v>17.799999999999997</v>
      </c>
      <c r="I53" s="38"/>
      <c r="J53" s="39"/>
      <c r="K53" s="39"/>
      <c r="L53" s="39"/>
      <c r="M53" s="11"/>
      <c r="N53" s="39"/>
      <c r="O53" s="39"/>
      <c r="P53" s="11"/>
      <c r="Q53" s="39"/>
    </row>
    <row r="54" spans="1:17" ht="26.45" customHeight="1" x14ac:dyDescent="0.25">
      <c r="A54" s="15" t="s">
        <v>135</v>
      </c>
      <c r="B54" s="14">
        <v>41</v>
      </c>
      <c r="C54" s="14">
        <v>20</v>
      </c>
      <c r="D54" s="14">
        <v>25</v>
      </c>
      <c r="E54" s="17">
        <v>86</v>
      </c>
      <c r="F54" s="14">
        <v>5</v>
      </c>
      <c r="G54" s="14">
        <v>9</v>
      </c>
      <c r="H54" s="17">
        <v>14</v>
      </c>
      <c r="I54" s="38"/>
      <c r="J54" s="39"/>
      <c r="K54" s="39"/>
      <c r="L54" s="39"/>
      <c r="M54" s="11"/>
      <c r="N54" s="39"/>
      <c r="O54" s="39"/>
      <c r="P54" s="11"/>
      <c r="Q54" s="39"/>
    </row>
    <row r="55" spans="1:17" ht="26.45" customHeight="1" x14ac:dyDescent="0.25">
      <c r="A55" s="15" t="s">
        <v>136</v>
      </c>
      <c r="B55" s="14">
        <v>43</v>
      </c>
      <c r="C55" s="14">
        <v>27</v>
      </c>
      <c r="D55" s="14">
        <v>5.5999999999999943</v>
      </c>
      <c r="E55" s="17">
        <v>75.599999999999994</v>
      </c>
      <c r="F55" s="14">
        <v>6</v>
      </c>
      <c r="G55" s="14">
        <v>18.400000000000006</v>
      </c>
      <c r="H55" s="17">
        <v>24.400000000000006</v>
      </c>
      <c r="I55" s="38"/>
      <c r="J55" s="39"/>
      <c r="K55" s="39"/>
      <c r="L55" s="39"/>
      <c r="M55" s="11"/>
      <c r="N55" s="39"/>
      <c r="O55" s="39"/>
      <c r="P55" s="11"/>
      <c r="Q55" s="39"/>
    </row>
    <row r="56" spans="1:17" ht="26.45" customHeight="1" x14ac:dyDescent="0.25">
      <c r="A56" s="15" t="s">
        <v>138</v>
      </c>
      <c r="B56" s="14">
        <v>47</v>
      </c>
      <c r="C56" s="14">
        <v>27</v>
      </c>
      <c r="D56" s="14">
        <v>3.7999999999999972</v>
      </c>
      <c r="E56" s="17">
        <v>77.8</v>
      </c>
      <c r="F56" s="14">
        <v>5</v>
      </c>
      <c r="G56" s="14">
        <v>17.200000000000003</v>
      </c>
      <c r="H56" s="17">
        <v>22.200000000000003</v>
      </c>
      <c r="I56" s="38"/>
      <c r="J56" s="39"/>
      <c r="K56" s="39"/>
      <c r="L56" s="39"/>
      <c r="M56" s="11"/>
      <c r="N56" s="39"/>
      <c r="O56" s="39"/>
      <c r="P56" s="11"/>
      <c r="Q56" s="39"/>
    </row>
    <row r="57" spans="1:17" ht="26.45" customHeight="1" x14ac:dyDescent="0.25">
      <c r="A57" s="15" t="s">
        <v>139</v>
      </c>
      <c r="B57" s="14">
        <v>40</v>
      </c>
      <c r="C57" s="14">
        <v>23</v>
      </c>
      <c r="D57" s="14">
        <v>18.400000000000006</v>
      </c>
      <c r="E57" s="17">
        <v>81.400000000000006</v>
      </c>
      <c r="F57" s="14">
        <v>5</v>
      </c>
      <c r="G57" s="14">
        <v>13.599999999999994</v>
      </c>
      <c r="H57" s="17">
        <v>18.599999999999994</v>
      </c>
      <c r="I57" s="38"/>
      <c r="J57" s="39"/>
      <c r="K57" s="39"/>
      <c r="L57" s="39"/>
      <c r="M57" s="11"/>
      <c r="N57" s="39"/>
      <c r="O57" s="39"/>
      <c r="P57" s="11"/>
      <c r="Q57" s="39"/>
    </row>
    <row r="58" spans="1:17" ht="26.45" customHeight="1" x14ac:dyDescent="0.25">
      <c r="A58" s="15" t="s">
        <v>140</v>
      </c>
      <c r="B58" s="14">
        <v>44</v>
      </c>
      <c r="C58" s="14">
        <v>27</v>
      </c>
      <c r="D58" s="14">
        <v>11.200000000000003</v>
      </c>
      <c r="E58" s="17">
        <v>82.2</v>
      </c>
      <c r="F58" s="14">
        <v>5</v>
      </c>
      <c r="G58" s="14">
        <v>12.799999999999997</v>
      </c>
      <c r="H58" s="17">
        <v>17.799999999999997</v>
      </c>
      <c r="I58" s="38"/>
      <c r="J58" s="39"/>
      <c r="K58" s="39"/>
      <c r="L58" s="39"/>
      <c r="M58" s="11"/>
      <c r="N58" s="39"/>
      <c r="O58" s="39"/>
      <c r="P58" s="11"/>
      <c r="Q58" s="39"/>
    </row>
    <row r="59" spans="1:17" ht="26.45" customHeight="1" x14ac:dyDescent="0.25">
      <c r="A59" s="15" t="s">
        <v>141</v>
      </c>
      <c r="B59" s="14">
        <v>41</v>
      </c>
      <c r="C59" s="14">
        <v>23</v>
      </c>
      <c r="D59" s="14">
        <v>22.599999999999994</v>
      </c>
      <c r="E59" s="17">
        <v>86.6</v>
      </c>
      <c r="F59" s="14">
        <v>5</v>
      </c>
      <c r="G59" s="14">
        <v>8.4000000000000057</v>
      </c>
      <c r="H59" s="17">
        <v>13.400000000000006</v>
      </c>
      <c r="I59" s="38"/>
      <c r="J59" s="39"/>
      <c r="K59" s="39"/>
      <c r="L59" s="39"/>
      <c r="M59" s="11"/>
      <c r="N59" s="39"/>
      <c r="O59" s="39"/>
      <c r="P59" s="11"/>
      <c r="Q59" s="39"/>
    </row>
    <row r="60" spans="1:17" ht="26.45" customHeight="1" x14ac:dyDescent="0.25">
      <c r="A60" s="16" t="s">
        <v>21</v>
      </c>
      <c r="B60" s="12">
        <f>AVERAGE(B61:B62)</f>
        <v>42.5</v>
      </c>
      <c r="C60" s="12">
        <f t="shared" ref="C60:H60" si="7">AVERAGE(C61:C62)</f>
        <v>24.5</v>
      </c>
      <c r="D60" s="12">
        <f t="shared" si="7"/>
        <v>18.600000000000001</v>
      </c>
      <c r="E60" s="12">
        <f t="shared" si="7"/>
        <v>85.6</v>
      </c>
      <c r="F60" s="12">
        <f t="shared" si="7"/>
        <v>5.5</v>
      </c>
      <c r="G60" s="12">
        <f t="shared" si="7"/>
        <v>8.8999999999999986</v>
      </c>
      <c r="H60" s="12">
        <f t="shared" si="7"/>
        <v>14.399999999999999</v>
      </c>
      <c r="I60" s="38"/>
      <c r="J60" s="39"/>
      <c r="K60" s="39"/>
      <c r="L60" s="39"/>
      <c r="M60" s="11"/>
      <c r="N60" s="39"/>
      <c r="O60" s="39"/>
      <c r="P60" s="11"/>
      <c r="Q60" s="39"/>
    </row>
    <row r="61" spans="1:17" ht="26.45" customHeight="1" x14ac:dyDescent="0.25">
      <c r="A61" s="15" t="s">
        <v>131</v>
      </c>
      <c r="B61" s="14">
        <v>41</v>
      </c>
      <c r="C61" s="14">
        <v>25</v>
      </c>
      <c r="D61" s="14">
        <v>19.200000000000003</v>
      </c>
      <c r="E61" s="17">
        <v>85.2</v>
      </c>
      <c r="F61" s="14">
        <v>5</v>
      </c>
      <c r="G61" s="14">
        <v>9.7999999999999972</v>
      </c>
      <c r="H61" s="17">
        <v>14.799999999999997</v>
      </c>
      <c r="I61" s="38"/>
      <c r="J61" s="39"/>
      <c r="K61" s="39"/>
      <c r="L61" s="39"/>
      <c r="M61" s="11"/>
      <c r="N61" s="39"/>
      <c r="O61" s="39"/>
      <c r="P61" s="11"/>
      <c r="Q61" s="39"/>
    </row>
    <row r="62" spans="1:17" ht="26.45" customHeight="1" x14ac:dyDescent="0.25">
      <c r="A62" s="15" t="s">
        <v>132</v>
      </c>
      <c r="B62" s="14">
        <v>44</v>
      </c>
      <c r="C62" s="14">
        <v>24</v>
      </c>
      <c r="D62" s="14">
        <v>18</v>
      </c>
      <c r="E62" s="17">
        <v>86</v>
      </c>
      <c r="F62" s="14">
        <v>6</v>
      </c>
      <c r="G62" s="14">
        <v>8</v>
      </c>
      <c r="H62" s="17">
        <v>14</v>
      </c>
      <c r="I62" s="38"/>
      <c r="J62" s="39"/>
      <c r="K62" s="39"/>
      <c r="L62" s="39"/>
      <c r="M62" s="11"/>
      <c r="N62" s="39"/>
      <c r="O62" s="39"/>
      <c r="P62" s="11"/>
      <c r="Q62" s="39"/>
    </row>
    <row r="63" spans="1:17" ht="26.45" customHeight="1" x14ac:dyDescent="0.25">
      <c r="A63" s="16" t="s">
        <v>22</v>
      </c>
      <c r="B63" s="12">
        <f t="shared" ref="B63" si="8">AVERAGE(B64:B65)</f>
        <v>45.5</v>
      </c>
      <c r="C63" s="12">
        <f t="shared" ref="C63" si="9">AVERAGE(C64:C65)</f>
        <v>24</v>
      </c>
      <c r="D63" s="12">
        <f t="shared" ref="D63" si="10">AVERAGE(D64:D65)</f>
        <v>11.899999999999999</v>
      </c>
      <c r="E63" s="12">
        <f>AVERAGE(E64:E65)</f>
        <v>81.400000000000006</v>
      </c>
      <c r="F63" s="12">
        <f t="shared" ref="F63:H63" si="11">AVERAGE(F64:F65)</f>
        <v>6</v>
      </c>
      <c r="G63" s="12">
        <f t="shared" si="11"/>
        <v>12.600000000000001</v>
      </c>
      <c r="H63" s="12">
        <f t="shared" si="11"/>
        <v>18.600000000000001</v>
      </c>
      <c r="I63" s="38"/>
      <c r="J63" s="39"/>
      <c r="K63" s="39"/>
      <c r="L63" s="39"/>
      <c r="M63" s="11"/>
      <c r="N63" s="39"/>
      <c r="O63" s="39"/>
      <c r="P63" s="11"/>
      <c r="Q63" s="39"/>
    </row>
    <row r="64" spans="1:17" ht="47.1" customHeight="1" x14ac:dyDescent="0.25">
      <c r="A64" s="15" t="s">
        <v>142</v>
      </c>
      <c r="B64" s="14">
        <v>46</v>
      </c>
      <c r="C64" s="14">
        <v>23</v>
      </c>
      <c r="D64" s="14">
        <v>17.599999999999994</v>
      </c>
      <c r="E64" s="17">
        <v>86.6</v>
      </c>
      <c r="F64" s="14">
        <v>7</v>
      </c>
      <c r="G64" s="14">
        <v>6.4000000000000057</v>
      </c>
      <c r="H64" s="17">
        <v>13.400000000000006</v>
      </c>
      <c r="I64" s="38"/>
      <c r="J64" s="39"/>
      <c r="K64" s="39"/>
      <c r="L64" s="39"/>
      <c r="M64" s="11"/>
      <c r="N64" s="39"/>
      <c r="O64" s="39"/>
      <c r="P64" s="11"/>
      <c r="Q64" s="39"/>
    </row>
    <row r="65" spans="1:18" x14ac:dyDescent="0.25">
      <c r="A65" s="15" t="s">
        <v>137</v>
      </c>
      <c r="B65" s="14">
        <v>45</v>
      </c>
      <c r="C65" s="14">
        <v>25</v>
      </c>
      <c r="D65" s="14">
        <v>6.2000000000000028</v>
      </c>
      <c r="E65" s="17">
        <v>76.2</v>
      </c>
      <c r="F65" s="14">
        <v>5</v>
      </c>
      <c r="G65" s="14">
        <v>18.799999999999997</v>
      </c>
      <c r="H65" s="17">
        <v>23.799999999999997</v>
      </c>
      <c r="I65" s="38"/>
      <c r="J65" s="39"/>
      <c r="K65" s="39"/>
      <c r="L65" s="39"/>
      <c r="M65" s="11"/>
      <c r="N65" s="39"/>
      <c r="O65" s="39"/>
      <c r="P65" s="11"/>
      <c r="Q65" s="39"/>
    </row>
    <row r="67" spans="1:18" s="59" customFormat="1" ht="27.75" customHeight="1" x14ac:dyDescent="0.25">
      <c r="A67" s="59" t="s">
        <v>23</v>
      </c>
    </row>
    <row r="68" spans="1:18" s="59" customFormat="1" ht="27.75" customHeight="1" x14ac:dyDescent="0.25"/>
    <row r="69" spans="1:18" s="59" customFormat="1" ht="27.75" customHeight="1" x14ac:dyDescent="0.25"/>
    <row r="70" spans="1:18" s="59" customFormat="1" ht="27.75" customHeight="1" x14ac:dyDescent="0.25"/>
    <row r="71" spans="1:18" s="57" customFormat="1" ht="21.95" customHeight="1" x14ac:dyDescent="0.25">
      <c r="A71" s="143" t="s">
        <v>145</v>
      </c>
      <c r="B71" s="143"/>
      <c r="C71" s="143"/>
      <c r="D71" s="143"/>
      <c r="E71" s="143"/>
      <c r="F71" s="143"/>
      <c r="G71" s="143"/>
      <c r="H71" s="143"/>
      <c r="I71" s="143"/>
      <c r="J71" s="55"/>
      <c r="K71" s="55"/>
      <c r="L71" s="55"/>
      <c r="M71" s="55"/>
      <c r="N71" s="55"/>
      <c r="O71" s="55"/>
      <c r="P71" s="55"/>
      <c r="Q71" s="55"/>
      <c r="R71" s="55"/>
    </row>
    <row r="72" spans="1:18" ht="21.95" customHeight="1" x14ac:dyDescent="0.25">
      <c r="A72" s="37"/>
      <c r="C72" s="60"/>
      <c r="F72" s="61"/>
    </row>
    <row r="73" spans="1:18" ht="21.95" customHeight="1" x14ac:dyDescent="0.25">
      <c r="A73" s="58" t="s">
        <v>146</v>
      </c>
      <c r="C73" s="60"/>
      <c r="F73" s="61"/>
    </row>
    <row r="74" spans="1:18" ht="21.95" customHeight="1" x14ac:dyDescent="0.25">
      <c r="A74" s="58" t="s">
        <v>147</v>
      </c>
      <c r="C74" s="60"/>
      <c r="F74" s="61"/>
    </row>
    <row r="75" spans="1:18" ht="21.95" customHeight="1" x14ac:dyDescent="0.25">
      <c r="A75" s="58" t="s">
        <v>148</v>
      </c>
      <c r="C75" s="60"/>
      <c r="F75" s="61"/>
    </row>
    <row r="76" spans="1:18" ht="21.95" customHeight="1" x14ac:dyDescent="0.25">
      <c r="A76" s="58" t="s">
        <v>149</v>
      </c>
      <c r="C76" s="60"/>
      <c r="F76" s="62"/>
      <c r="G76" s="63"/>
      <c r="H76" s="63"/>
      <c r="I76" s="63"/>
    </row>
    <row r="77" spans="1:18" ht="21.95" customHeight="1" x14ac:dyDescent="0.25">
      <c r="A77" s="58" t="s">
        <v>24</v>
      </c>
      <c r="C77" s="60"/>
      <c r="F77" s="62"/>
      <c r="G77" s="63"/>
      <c r="H77" s="63"/>
      <c r="I77" s="63"/>
    </row>
    <row r="79" spans="1:18" ht="28.5" customHeight="1" x14ac:dyDescent="0.25">
      <c r="A79" s="149" t="s">
        <v>1</v>
      </c>
      <c r="B79" s="146" t="s">
        <v>170</v>
      </c>
      <c r="C79" s="146"/>
      <c r="D79" s="146"/>
      <c r="E79" s="146"/>
      <c r="F79" s="146"/>
      <c r="G79" s="146"/>
      <c r="H79" s="146"/>
      <c r="I79" s="146"/>
      <c r="J79" s="148"/>
      <c r="K79" s="148"/>
      <c r="L79" s="148"/>
      <c r="M79" s="148"/>
      <c r="N79" s="148"/>
      <c r="O79" s="148"/>
      <c r="P79" s="148"/>
      <c r="Q79" s="148"/>
    </row>
    <row r="80" spans="1:18" ht="66" customHeight="1" x14ac:dyDescent="0.25">
      <c r="A80" s="149"/>
      <c r="B80" s="14" t="s">
        <v>3</v>
      </c>
      <c r="C80" s="14" t="s">
        <v>4</v>
      </c>
      <c r="D80" s="14" t="s">
        <v>5</v>
      </c>
      <c r="E80" s="17" t="s">
        <v>6</v>
      </c>
      <c r="F80" s="14" t="s">
        <v>7</v>
      </c>
      <c r="G80" s="14" t="s">
        <v>8</v>
      </c>
      <c r="H80" s="17" t="s">
        <v>9</v>
      </c>
      <c r="I80" s="38" t="s">
        <v>10</v>
      </c>
      <c r="J80" s="8"/>
      <c r="K80" s="8"/>
      <c r="L80" s="8"/>
      <c r="M80" s="11"/>
      <c r="N80" s="8"/>
      <c r="O80" s="8"/>
      <c r="P80" s="11"/>
      <c r="Q80" s="39"/>
    </row>
    <row r="81" spans="1:17" ht="27.6" customHeight="1" x14ac:dyDescent="0.25">
      <c r="A81" s="12" t="s">
        <v>11</v>
      </c>
      <c r="B81" s="48">
        <f>AVERAGE(B83:B94)</f>
        <v>44</v>
      </c>
      <c r="C81" s="48">
        <f t="shared" ref="C81:H81" si="12">AVERAGE(C83:C94)</f>
        <v>24.2</v>
      </c>
      <c r="D81" s="48">
        <f t="shared" si="12"/>
        <v>16.000000000000007</v>
      </c>
      <c r="E81" s="48">
        <f t="shared" si="12"/>
        <v>84.2</v>
      </c>
      <c r="F81" s="48">
        <f t="shared" si="12"/>
        <v>6.4450000000000003</v>
      </c>
      <c r="G81" s="48">
        <f t="shared" si="12"/>
        <v>9.3549999999999969</v>
      </c>
      <c r="H81" s="48">
        <f t="shared" si="12"/>
        <v>15.799999999999994</v>
      </c>
      <c r="I81" s="38"/>
      <c r="J81" s="39"/>
      <c r="K81" s="39"/>
      <c r="L81" s="39"/>
      <c r="M81" s="11"/>
      <c r="N81" s="39"/>
      <c r="O81" s="39"/>
      <c r="P81" s="11"/>
      <c r="Q81" s="39"/>
    </row>
    <row r="82" spans="1:17" ht="27.6" customHeight="1" x14ac:dyDescent="0.25">
      <c r="A82" s="17" t="s">
        <v>12</v>
      </c>
      <c r="B82" s="14"/>
      <c r="C82" s="14"/>
      <c r="D82" s="14"/>
      <c r="E82" s="17"/>
      <c r="F82" s="14"/>
      <c r="G82" s="14"/>
      <c r="H82" s="17"/>
      <c r="I82" s="38"/>
      <c r="J82" s="39"/>
      <c r="K82" s="39"/>
      <c r="L82" s="39"/>
      <c r="M82" s="11"/>
      <c r="N82" s="39"/>
      <c r="O82" s="39"/>
      <c r="P82" s="11"/>
      <c r="Q82" s="39"/>
    </row>
    <row r="83" spans="1:17" ht="27.6" customHeight="1" x14ac:dyDescent="0.25">
      <c r="A83" s="14" t="s">
        <v>150</v>
      </c>
      <c r="B83" s="49">
        <v>45</v>
      </c>
      <c r="C83" s="49">
        <v>22</v>
      </c>
      <c r="D83" s="49">
        <f>E83-SUM(B83:C83)</f>
        <v>15.200000000000003</v>
      </c>
      <c r="E83" s="50">
        <v>82.2</v>
      </c>
      <c r="F83" s="49">
        <v>8</v>
      </c>
      <c r="G83" s="49">
        <f>H83-F83</f>
        <v>9.7999999999999972</v>
      </c>
      <c r="H83" s="51">
        <f>100-E83</f>
        <v>17.799999999999997</v>
      </c>
      <c r="I83" s="38"/>
      <c r="J83" s="39"/>
      <c r="K83" s="39"/>
      <c r="L83" s="39"/>
      <c r="M83" s="11"/>
      <c r="N83" s="39"/>
      <c r="O83" s="39"/>
      <c r="P83" s="11"/>
      <c r="Q83" s="39"/>
    </row>
    <row r="84" spans="1:17" ht="27.6" customHeight="1" x14ac:dyDescent="0.25">
      <c r="A84" s="64" t="s">
        <v>151</v>
      </c>
      <c r="B84" s="49">
        <v>41</v>
      </c>
      <c r="C84" s="49">
        <v>21</v>
      </c>
      <c r="D84" s="49">
        <f t="shared" ref="D84:D124" si="13">E84-SUM(B84:C84)</f>
        <v>15.400000000000006</v>
      </c>
      <c r="E84" s="50">
        <v>77.400000000000006</v>
      </c>
      <c r="F84" s="49">
        <v>8</v>
      </c>
      <c r="G84" s="49">
        <f t="shared" ref="G84:G105" si="14">H84-F84</f>
        <v>14.599999999999994</v>
      </c>
      <c r="H84" s="51">
        <f t="shared" ref="H84:H124" si="15">100-E84</f>
        <v>22.599999999999994</v>
      </c>
      <c r="I84" s="38"/>
      <c r="J84" s="39"/>
      <c r="K84" s="39"/>
      <c r="L84" s="39"/>
      <c r="M84" s="11"/>
      <c r="N84" s="39"/>
      <c r="O84" s="39"/>
      <c r="P84" s="11"/>
      <c r="Q84" s="39"/>
    </row>
    <row r="85" spans="1:17" ht="27.6" customHeight="1" x14ac:dyDescent="0.25">
      <c r="A85" s="14" t="s">
        <v>162</v>
      </c>
      <c r="B85" s="49">
        <v>43</v>
      </c>
      <c r="C85" s="49">
        <v>22</v>
      </c>
      <c r="D85" s="49">
        <f t="shared" si="13"/>
        <v>25.399999999999991</v>
      </c>
      <c r="E85" s="50">
        <v>90.399999999999991</v>
      </c>
      <c r="F85" s="49">
        <v>6</v>
      </c>
      <c r="G85" s="49">
        <f t="shared" si="14"/>
        <v>3.6000000000000085</v>
      </c>
      <c r="H85" s="51">
        <f t="shared" si="15"/>
        <v>9.6000000000000085</v>
      </c>
      <c r="I85" s="38"/>
      <c r="J85" s="39"/>
      <c r="K85" s="39"/>
      <c r="L85" s="39"/>
      <c r="M85" s="11"/>
      <c r="N85" s="39"/>
      <c r="O85" s="39"/>
      <c r="P85" s="11"/>
      <c r="Q85" s="39"/>
    </row>
    <row r="86" spans="1:17" ht="27.6" customHeight="1" x14ac:dyDescent="0.25">
      <c r="A86" s="17" t="s">
        <v>13</v>
      </c>
      <c r="B86" s="49"/>
      <c r="C86" s="49"/>
      <c r="D86" s="49"/>
      <c r="E86" s="51"/>
      <c r="F86" s="49"/>
      <c r="G86" s="49"/>
      <c r="H86" s="51"/>
      <c r="I86" s="38"/>
      <c r="J86" s="39"/>
      <c r="K86" s="39"/>
      <c r="L86" s="39"/>
      <c r="M86" s="11"/>
      <c r="N86" s="39"/>
      <c r="O86" s="39"/>
      <c r="P86" s="11"/>
      <c r="Q86" s="39"/>
    </row>
    <row r="87" spans="1:17" ht="27.6" customHeight="1" x14ac:dyDescent="0.25">
      <c r="A87" s="64" t="s">
        <v>152</v>
      </c>
      <c r="B87" s="49">
        <v>41</v>
      </c>
      <c r="C87" s="49">
        <v>22</v>
      </c>
      <c r="D87" s="49">
        <f t="shared" si="13"/>
        <v>16.200000000000003</v>
      </c>
      <c r="E87" s="50">
        <v>79.2</v>
      </c>
      <c r="F87" s="49">
        <v>8</v>
      </c>
      <c r="G87" s="49">
        <f t="shared" si="14"/>
        <v>12.799999999999997</v>
      </c>
      <c r="H87" s="51">
        <f t="shared" si="15"/>
        <v>20.799999999999997</v>
      </c>
      <c r="I87" s="38"/>
      <c r="J87" s="39"/>
      <c r="K87" s="39"/>
      <c r="L87" s="39"/>
      <c r="M87" s="11"/>
      <c r="N87" s="39"/>
      <c r="O87" s="39"/>
      <c r="P87" s="11"/>
      <c r="Q87" s="39"/>
    </row>
    <row r="88" spans="1:17" ht="27.6" customHeight="1" x14ac:dyDescent="0.25">
      <c r="A88" s="15" t="s">
        <v>153</v>
      </c>
      <c r="B88" s="49">
        <v>40</v>
      </c>
      <c r="C88" s="49">
        <v>29</v>
      </c>
      <c r="D88" s="49">
        <f t="shared" si="13"/>
        <v>14.200000000000003</v>
      </c>
      <c r="E88" s="50">
        <v>83.2</v>
      </c>
      <c r="F88" s="49">
        <v>6</v>
      </c>
      <c r="G88" s="49">
        <f t="shared" si="14"/>
        <v>10.799999999999997</v>
      </c>
      <c r="H88" s="51">
        <f t="shared" si="15"/>
        <v>16.799999999999997</v>
      </c>
      <c r="I88" s="38"/>
      <c r="J88" s="39"/>
      <c r="K88" s="39"/>
      <c r="L88" s="39"/>
      <c r="M88" s="11"/>
      <c r="N88" s="39"/>
      <c r="O88" s="39"/>
      <c r="P88" s="11"/>
      <c r="Q88" s="39"/>
    </row>
    <row r="89" spans="1:17" ht="27.6" customHeight="1" x14ac:dyDescent="0.25">
      <c r="A89" s="15" t="s">
        <v>171</v>
      </c>
      <c r="B89" s="49">
        <v>43</v>
      </c>
      <c r="C89" s="49">
        <v>21</v>
      </c>
      <c r="D89" s="49">
        <f t="shared" si="13"/>
        <v>29.399999999999991</v>
      </c>
      <c r="E89" s="49">
        <v>93.399999999999991</v>
      </c>
      <c r="F89" s="49">
        <v>3.45</v>
      </c>
      <c r="G89" s="49">
        <f t="shared" si="14"/>
        <v>3.1500000000000083</v>
      </c>
      <c r="H89" s="51">
        <f t="shared" si="15"/>
        <v>6.6000000000000085</v>
      </c>
      <c r="I89" s="38"/>
      <c r="J89" s="39"/>
      <c r="K89" s="39"/>
      <c r="L89" s="39"/>
      <c r="M89" s="11"/>
      <c r="N89" s="39"/>
      <c r="O89" s="39"/>
      <c r="P89" s="11"/>
      <c r="Q89" s="39"/>
    </row>
    <row r="90" spans="1:17" ht="27.6" customHeight="1" x14ac:dyDescent="0.25">
      <c r="A90" s="17" t="s">
        <v>14</v>
      </c>
      <c r="B90" s="49"/>
      <c r="C90" s="49"/>
      <c r="D90" s="49"/>
      <c r="E90" s="51"/>
      <c r="F90" s="49"/>
      <c r="G90" s="49"/>
      <c r="H90" s="51"/>
      <c r="I90" s="38"/>
      <c r="J90" s="39"/>
      <c r="K90" s="39"/>
      <c r="L90" s="39"/>
      <c r="M90" s="11"/>
      <c r="N90" s="39"/>
      <c r="O90" s="39"/>
      <c r="P90" s="11"/>
      <c r="Q90" s="39"/>
    </row>
    <row r="91" spans="1:17" ht="27.6" customHeight="1" x14ac:dyDescent="0.25">
      <c r="A91" s="64" t="s">
        <v>154</v>
      </c>
      <c r="B91" s="49">
        <v>45</v>
      </c>
      <c r="C91" s="49">
        <v>25</v>
      </c>
      <c r="D91" s="49">
        <f t="shared" si="13"/>
        <v>14.600000000000009</v>
      </c>
      <c r="E91" s="51">
        <v>84.600000000000009</v>
      </c>
      <c r="F91" s="49">
        <v>6</v>
      </c>
      <c r="G91" s="49">
        <f t="shared" si="14"/>
        <v>9.3999999999999915</v>
      </c>
      <c r="H91" s="51">
        <f t="shared" si="15"/>
        <v>15.399999999999991</v>
      </c>
      <c r="I91" s="38"/>
      <c r="J91" s="39"/>
      <c r="K91" s="39"/>
      <c r="L91" s="39"/>
      <c r="M91" s="11"/>
      <c r="N91" s="39"/>
      <c r="O91" s="39"/>
      <c r="P91" s="11"/>
      <c r="Q91" s="39"/>
    </row>
    <row r="92" spans="1:17" ht="27.6" customHeight="1" x14ac:dyDescent="0.25">
      <c r="A92" s="14" t="s">
        <v>155</v>
      </c>
      <c r="B92" s="49">
        <v>49</v>
      </c>
      <c r="C92" s="49">
        <v>26</v>
      </c>
      <c r="D92" s="49">
        <f t="shared" si="13"/>
        <v>12.400000000000006</v>
      </c>
      <c r="E92" s="49">
        <v>87.4</v>
      </c>
      <c r="F92" s="49">
        <v>5</v>
      </c>
      <c r="G92" s="49">
        <f t="shared" si="14"/>
        <v>7.5999999999999943</v>
      </c>
      <c r="H92" s="51">
        <f t="shared" si="15"/>
        <v>12.599999999999994</v>
      </c>
      <c r="I92" s="38"/>
      <c r="J92" s="39"/>
      <c r="K92" s="39"/>
      <c r="L92" s="39"/>
      <c r="M92" s="11"/>
      <c r="N92" s="39"/>
      <c r="O92" s="39"/>
      <c r="P92" s="11"/>
      <c r="Q92" s="39"/>
    </row>
    <row r="93" spans="1:17" ht="27.6" customHeight="1" x14ac:dyDescent="0.25">
      <c r="A93" s="14" t="s">
        <v>159</v>
      </c>
      <c r="B93" s="49">
        <v>49</v>
      </c>
      <c r="C93" s="49">
        <v>27</v>
      </c>
      <c r="D93" s="49">
        <f t="shared" si="13"/>
        <v>8.6000000000000085</v>
      </c>
      <c r="E93" s="50">
        <v>84.600000000000009</v>
      </c>
      <c r="F93" s="49">
        <v>7</v>
      </c>
      <c r="G93" s="49">
        <f t="shared" si="14"/>
        <v>8.3999999999999915</v>
      </c>
      <c r="H93" s="51">
        <f t="shared" si="15"/>
        <v>15.399999999999991</v>
      </c>
      <c r="I93" s="38"/>
      <c r="J93" s="39"/>
      <c r="K93" s="39"/>
      <c r="L93" s="39"/>
      <c r="M93" s="11"/>
      <c r="N93" s="39"/>
      <c r="O93" s="39"/>
      <c r="P93" s="11"/>
      <c r="Q93" s="39"/>
    </row>
    <row r="94" spans="1:17" ht="27.6" customHeight="1" x14ac:dyDescent="0.25">
      <c r="A94" s="64" t="s">
        <v>157</v>
      </c>
      <c r="B94" s="49">
        <v>44</v>
      </c>
      <c r="C94" s="49">
        <v>27</v>
      </c>
      <c r="D94" s="49">
        <f t="shared" si="13"/>
        <v>8.6000000000000085</v>
      </c>
      <c r="E94" s="51">
        <v>79.600000000000009</v>
      </c>
      <c r="F94" s="49">
        <v>7</v>
      </c>
      <c r="G94" s="49">
        <f t="shared" si="14"/>
        <v>13.399999999999991</v>
      </c>
      <c r="H94" s="51">
        <f t="shared" si="15"/>
        <v>20.399999999999991</v>
      </c>
      <c r="I94" s="38"/>
      <c r="J94" s="39"/>
      <c r="K94" s="39"/>
      <c r="L94" s="39"/>
      <c r="M94" s="11"/>
      <c r="N94" s="39"/>
      <c r="O94" s="39"/>
      <c r="P94" s="11"/>
      <c r="Q94" s="39"/>
    </row>
    <row r="95" spans="1:17" ht="27.6" customHeight="1" x14ac:dyDescent="0.25">
      <c r="A95" s="16" t="s">
        <v>16</v>
      </c>
      <c r="B95" s="48">
        <f>AVERAGE(B96:B97)</f>
        <v>49</v>
      </c>
      <c r="C95" s="48">
        <f t="shared" ref="C95:G95" si="16">AVERAGE(C96:C97)</f>
        <v>25</v>
      </c>
      <c r="D95" s="48">
        <f>AVERAGE(D96:D97)</f>
        <v>8.1000000000000014</v>
      </c>
      <c r="E95" s="48">
        <f t="shared" si="16"/>
        <v>82.1</v>
      </c>
      <c r="F95" s="48">
        <f t="shared" si="16"/>
        <v>6</v>
      </c>
      <c r="G95" s="48">
        <f t="shared" si="16"/>
        <v>11.899999999999999</v>
      </c>
      <c r="H95" s="48">
        <f>(H96+H97)/2</f>
        <v>17.899999999999999</v>
      </c>
      <c r="I95" s="38"/>
      <c r="J95" s="39"/>
      <c r="K95" s="39"/>
      <c r="L95" s="39"/>
      <c r="M95" s="11"/>
      <c r="N95" s="39"/>
      <c r="O95" s="39"/>
      <c r="P95" s="11"/>
      <c r="Q95" s="39"/>
    </row>
    <row r="96" spans="1:17" ht="27.6" customHeight="1" x14ac:dyDescent="0.25">
      <c r="A96" s="18" t="s">
        <v>158</v>
      </c>
      <c r="B96" s="49">
        <v>50</v>
      </c>
      <c r="C96" s="49">
        <v>24</v>
      </c>
      <c r="D96" s="49">
        <f t="shared" si="13"/>
        <v>9.3999999999999915</v>
      </c>
      <c r="E96" s="49">
        <v>83.399999999999991</v>
      </c>
      <c r="F96" s="49">
        <v>7</v>
      </c>
      <c r="G96" s="49">
        <f t="shared" si="14"/>
        <v>9.6000000000000085</v>
      </c>
      <c r="H96" s="51">
        <f t="shared" si="15"/>
        <v>16.600000000000009</v>
      </c>
      <c r="I96" s="38"/>
      <c r="J96" s="39"/>
      <c r="K96" s="39"/>
      <c r="L96" s="39"/>
      <c r="M96" s="11"/>
      <c r="N96" s="39"/>
      <c r="O96" s="39"/>
      <c r="P96" s="11"/>
      <c r="Q96" s="39"/>
    </row>
    <row r="97" spans="1:17" ht="27.6" customHeight="1" x14ac:dyDescent="0.25">
      <c r="A97" s="14" t="s">
        <v>156</v>
      </c>
      <c r="B97" s="49">
        <v>48</v>
      </c>
      <c r="C97" s="49">
        <v>26</v>
      </c>
      <c r="D97" s="49">
        <f t="shared" si="13"/>
        <v>6.8000000000000114</v>
      </c>
      <c r="E97" s="49">
        <v>80.800000000000011</v>
      </c>
      <c r="F97" s="49">
        <v>5</v>
      </c>
      <c r="G97" s="49">
        <f t="shared" si="14"/>
        <v>14.199999999999989</v>
      </c>
      <c r="H97" s="51">
        <f t="shared" si="15"/>
        <v>19.199999999999989</v>
      </c>
      <c r="I97" s="38"/>
      <c r="J97" s="39"/>
      <c r="K97" s="39"/>
      <c r="L97" s="39"/>
      <c r="M97" s="11"/>
      <c r="N97" s="39"/>
      <c r="O97" s="39"/>
      <c r="P97" s="11"/>
      <c r="Q97" s="39"/>
    </row>
    <row r="98" spans="1:17" ht="27.6" customHeight="1" x14ac:dyDescent="0.25">
      <c r="A98" s="16" t="s">
        <v>17</v>
      </c>
      <c r="B98" s="48">
        <f ca="1">AVERAGE(B101,B100,B99)</f>
        <v>46.666666666666664</v>
      </c>
      <c r="C98" s="48">
        <f t="shared" ref="C98:H98" ca="1" si="17">AVERAGE(C101,C100,C99)</f>
        <v>24.333333333333332</v>
      </c>
      <c r="D98" s="48">
        <f t="shared" ca="1" si="17"/>
        <v>10.400000000000006</v>
      </c>
      <c r="E98" s="48">
        <f t="shared" si="17"/>
        <v>81.400000000000006</v>
      </c>
      <c r="F98" s="48">
        <f t="shared" ca="1" si="17"/>
        <v>6</v>
      </c>
      <c r="G98" s="48">
        <f t="shared" ca="1" si="17"/>
        <v>12.599999999999994</v>
      </c>
      <c r="H98" s="48">
        <f t="shared" si="17"/>
        <v>18.599999999999994</v>
      </c>
      <c r="I98" s="38"/>
      <c r="K98" s="39"/>
      <c r="L98" s="39"/>
      <c r="M98" s="11"/>
      <c r="N98" s="39"/>
      <c r="O98" s="39"/>
      <c r="P98" s="11"/>
      <c r="Q98" s="39"/>
    </row>
    <row r="99" spans="1:17" ht="27.6" customHeight="1" x14ac:dyDescent="0.25">
      <c r="A99" s="14" t="s">
        <v>167</v>
      </c>
      <c r="B99" s="49">
        <f t="shared" ref="B99:B103" ca="1" si="18">RANDBETWEEN(40,50)</f>
        <v>49</v>
      </c>
      <c r="C99" s="49">
        <f t="shared" ref="C99:C103" ca="1" si="19">RANDBETWEEN(20,30)</f>
        <v>23</v>
      </c>
      <c r="D99" s="49">
        <f t="shared" ca="1" si="13"/>
        <v>9.4000000000000057</v>
      </c>
      <c r="E99" s="51">
        <v>81.400000000000006</v>
      </c>
      <c r="F99" s="49">
        <f t="shared" ref="F99:F105" ca="1" si="20">RANDBETWEEN(5,8)</f>
        <v>6</v>
      </c>
      <c r="G99" s="49">
        <f t="shared" ca="1" si="14"/>
        <v>12.599999999999994</v>
      </c>
      <c r="H99" s="51">
        <f t="shared" si="15"/>
        <v>18.599999999999994</v>
      </c>
      <c r="I99" s="38"/>
      <c r="J99" s="141" t="s">
        <v>166</v>
      </c>
      <c r="K99" s="39"/>
      <c r="L99" s="39"/>
      <c r="M99" s="11"/>
      <c r="N99" s="39"/>
      <c r="O99" s="39"/>
      <c r="P99" s="11"/>
      <c r="Q99" s="39"/>
    </row>
    <row r="100" spans="1:17" ht="27.6" customHeight="1" x14ac:dyDescent="0.25">
      <c r="A100" s="14" t="s">
        <v>168</v>
      </c>
      <c r="B100" s="49">
        <f t="shared" ca="1" si="18"/>
        <v>48</v>
      </c>
      <c r="C100" s="49">
        <f t="shared" ca="1" si="19"/>
        <v>23</v>
      </c>
      <c r="D100" s="49">
        <f t="shared" ca="1" si="13"/>
        <v>9.8000000000000114</v>
      </c>
      <c r="E100" s="51">
        <v>80.800000000000011</v>
      </c>
      <c r="F100" s="49">
        <f t="shared" ca="1" si="20"/>
        <v>6</v>
      </c>
      <c r="G100" s="49">
        <f t="shared" ca="1" si="14"/>
        <v>13.199999999999989</v>
      </c>
      <c r="H100" s="51">
        <f t="shared" si="15"/>
        <v>19.199999999999989</v>
      </c>
      <c r="I100" s="38"/>
      <c r="J100" s="141"/>
      <c r="K100" s="39"/>
      <c r="L100" s="39"/>
      <c r="M100" s="11"/>
      <c r="N100" s="39"/>
      <c r="O100" s="39"/>
      <c r="P100" s="11"/>
      <c r="Q100" s="39"/>
    </row>
    <row r="101" spans="1:17" ht="27.6" customHeight="1" x14ac:dyDescent="0.25">
      <c r="A101" s="14" t="s">
        <v>169</v>
      </c>
      <c r="B101" s="49">
        <f t="shared" ca="1" si="18"/>
        <v>43</v>
      </c>
      <c r="C101" s="49">
        <f t="shared" ca="1" si="19"/>
        <v>27</v>
      </c>
      <c r="D101" s="49">
        <f t="shared" ca="1" si="13"/>
        <v>12</v>
      </c>
      <c r="E101" s="51">
        <v>82</v>
      </c>
      <c r="F101" s="49">
        <f t="shared" ca="1" si="20"/>
        <v>6</v>
      </c>
      <c r="G101" s="49">
        <f t="shared" ca="1" si="14"/>
        <v>12</v>
      </c>
      <c r="H101" s="51">
        <f t="shared" si="15"/>
        <v>18</v>
      </c>
      <c r="I101" s="38"/>
      <c r="J101" s="141"/>
      <c r="K101" s="39"/>
      <c r="L101" s="39"/>
      <c r="M101" s="11"/>
      <c r="N101" s="39"/>
      <c r="O101" s="39"/>
      <c r="P101" s="11"/>
      <c r="Q101" s="39"/>
    </row>
    <row r="102" spans="1:17" ht="27.6" customHeight="1" x14ac:dyDescent="0.25">
      <c r="A102" s="16" t="s">
        <v>18</v>
      </c>
      <c r="B102" s="48">
        <f ca="1">AVERAGE(B103)</f>
        <v>48</v>
      </c>
      <c r="C102" s="48">
        <f t="shared" ref="C102:H102" ca="1" si="21">AVERAGE(C103)</f>
        <v>20</v>
      </c>
      <c r="D102" s="48">
        <f t="shared" ca="1" si="21"/>
        <v>21.600000000000009</v>
      </c>
      <c r="E102" s="48">
        <f t="shared" si="21"/>
        <v>89.600000000000009</v>
      </c>
      <c r="F102" s="48">
        <f t="shared" ca="1" si="21"/>
        <v>7</v>
      </c>
      <c r="G102" s="48">
        <f t="shared" ca="1" si="21"/>
        <v>3.3999999999999915</v>
      </c>
      <c r="H102" s="48">
        <f t="shared" si="21"/>
        <v>10.399999999999991</v>
      </c>
      <c r="I102" s="38"/>
      <c r="J102" s="39"/>
      <c r="K102" s="39"/>
      <c r="L102" s="39"/>
      <c r="M102" s="11"/>
      <c r="N102" s="39"/>
      <c r="O102" s="39"/>
      <c r="P102" s="11"/>
      <c r="Q102" s="39"/>
    </row>
    <row r="103" spans="1:17" ht="37.5" customHeight="1" x14ac:dyDescent="0.25">
      <c r="A103" s="15" t="s">
        <v>160</v>
      </c>
      <c r="B103" s="49">
        <f t="shared" ca="1" si="18"/>
        <v>48</v>
      </c>
      <c r="C103" s="49">
        <f t="shared" ca="1" si="19"/>
        <v>20</v>
      </c>
      <c r="D103" s="49">
        <f t="shared" ca="1" si="13"/>
        <v>21.600000000000009</v>
      </c>
      <c r="E103" s="50">
        <v>89.600000000000009</v>
      </c>
      <c r="F103" s="49">
        <f t="shared" ca="1" si="20"/>
        <v>7</v>
      </c>
      <c r="G103" s="49">
        <f t="shared" ca="1" si="14"/>
        <v>3.3999999999999915</v>
      </c>
      <c r="H103" s="51">
        <f t="shared" si="15"/>
        <v>10.399999999999991</v>
      </c>
      <c r="I103" s="38"/>
      <c r="J103" s="39"/>
      <c r="K103" s="39"/>
      <c r="L103" s="39"/>
      <c r="M103" s="11"/>
      <c r="N103" s="39"/>
      <c r="O103" s="39"/>
      <c r="P103" s="11"/>
      <c r="Q103" s="39"/>
    </row>
    <row r="104" spans="1:17" ht="27.6" customHeight="1" x14ac:dyDescent="0.25">
      <c r="A104" s="16" t="s">
        <v>19</v>
      </c>
      <c r="B104" s="48">
        <f>B105</f>
        <v>35.5</v>
      </c>
      <c r="C104" s="48">
        <f t="shared" ref="C104:H104" si="22">C105</f>
        <v>30</v>
      </c>
      <c r="D104" s="48">
        <f t="shared" si="22"/>
        <v>5.5</v>
      </c>
      <c r="E104" s="48">
        <f t="shared" si="22"/>
        <v>71</v>
      </c>
      <c r="F104" s="48">
        <f t="shared" ca="1" si="22"/>
        <v>6</v>
      </c>
      <c r="G104" s="48">
        <f t="shared" ca="1" si="22"/>
        <v>23</v>
      </c>
      <c r="H104" s="48">
        <f t="shared" si="22"/>
        <v>29</v>
      </c>
      <c r="I104" s="38"/>
      <c r="J104" s="39"/>
      <c r="K104" s="39"/>
      <c r="L104" s="39"/>
      <c r="M104" s="11"/>
      <c r="N104" s="39"/>
      <c r="O104" s="39"/>
      <c r="P104" s="11"/>
      <c r="Q104" s="39"/>
    </row>
    <row r="105" spans="1:17" ht="27.6" customHeight="1" x14ac:dyDescent="0.25">
      <c r="A105" s="15" t="s">
        <v>161</v>
      </c>
      <c r="B105" s="49">
        <v>35.5</v>
      </c>
      <c r="C105" s="49">
        <v>30</v>
      </c>
      <c r="D105" s="49">
        <f>E105-B105-C105</f>
        <v>5.5</v>
      </c>
      <c r="E105" s="51">
        <v>71</v>
      </c>
      <c r="F105" s="49">
        <f t="shared" ca="1" si="20"/>
        <v>6</v>
      </c>
      <c r="G105" s="49">
        <f t="shared" ca="1" si="14"/>
        <v>23</v>
      </c>
      <c r="H105" s="51">
        <f>100-E105</f>
        <v>29</v>
      </c>
      <c r="I105" s="38"/>
      <c r="J105" s="39"/>
      <c r="K105" s="39"/>
      <c r="L105" s="39"/>
      <c r="M105" s="11"/>
      <c r="N105" s="39"/>
      <c r="O105" s="39"/>
      <c r="P105" s="11"/>
      <c r="Q105" s="39"/>
    </row>
    <row r="106" spans="1:17" ht="27.6" customHeight="1" x14ac:dyDescent="0.25">
      <c r="A106" s="16" t="s">
        <v>20</v>
      </c>
      <c r="B106" s="48">
        <f>AVERAGE(B107:B119)</f>
        <v>45.226153846153849</v>
      </c>
      <c r="C106" s="48">
        <f t="shared" ref="C106:H106" si="23">AVERAGE(C107:C119)</f>
        <v>24.844615384615388</v>
      </c>
      <c r="D106" s="48">
        <f t="shared" si="23"/>
        <v>10.852307692307692</v>
      </c>
      <c r="E106" s="48">
        <f t="shared" si="23"/>
        <v>80.92307692307692</v>
      </c>
      <c r="F106" s="48">
        <f t="shared" si="23"/>
        <v>6.384615384615385</v>
      </c>
      <c r="G106" s="48">
        <f t="shared" si="23"/>
        <v>12.692307692307692</v>
      </c>
      <c r="H106" s="48">
        <f t="shared" si="23"/>
        <v>19.076923076923077</v>
      </c>
      <c r="I106" s="38"/>
      <c r="J106" s="39"/>
      <c r="K106" s="39"/>
      <c r="L106" s="39"/>
      <c r="M106" s="11"/>
      <c r="N106" s="39"/>
      <c r="O106" s="39"/>
      <c r="P106" s="11"/>
      <c r="Q106" s="39"/>
    </row>
    <row r="107" spans="1:17" ht="27.6" customHeight="1" x14ac:dyDescent="0.25">
      <c r="A107" s="18" t="s">
        <v>174</v>
      </c>
      <c r="B107" s="49">
        <v>45</v>
      </c>
      <c r="C107" s="49">
        <v>27</v>
      </c>
      <c r="D107" s="49">
        <f t="shared" si="13"/>
        <v>4.5999999999999943</v>
      </c>
      <c r="E107" s="51">
        <v>76.599999999999994</v>
      </c>
      <c r="F107" s="49">
        <v>7</v>
      </c>
      <c r="G107" s="49">
        <v>16.400000000000006</v>
      </c>
      <c r="H107" s="51">
        <f t="shared" si="15"/>
        <v>23.400000000000006</v>
      </c>
      <c r="I107" s="38"/>
      <c r="J107" s="39"/>
      <c r="K107" s="39"/>
      <c r="L107" s="39"/>
      <c r="M107" s="11"/>
      <c r="N107" s="39"/>
      <c r="O107" s="39"/>
      <c r="P107" s="11"/>
      <c r="Q107" s="39"/>
    </row>
    <row r="108" spans="1:17" ht="27.6" customHeight="1" x14ac:dyDescent="0.25">
      <c r="A108" s="18" t="s">
        <v>175</v>
      </c>
      <c r="B108" s="49">
        <v>41</v>
      </c>
      <c r="C108" s="49">
        <v>21</v>
      </c>
      <c r="D108" s="49">
        <f t="shared" si="13"/>
        <v>20.200000000000003</v>
      </c>
      <c r="E108" s="51">
        <v>82.2</v>
      </c>
      <c r="F108" s="49">
        <v>8</v>
      </c>
      <c r="G108" s="49">
        <v>9.7999999999999972</v>
      </c>
      <c r="H108" s="51">
        <f t="shared" si="15"/>
        <v>17.799999999999997</v>
      </c>
      <c r="I108" s="38"/>
      <c r="J108" s="39"/>
      <c r="K108" s="39"/>
      <c r="L108" s="39"/>
      <c r="M108" s="11"/>
      <c r="N108" s="39"/>
      <c r="O108" s="39"/>
      <c r="P108" s="11"/>
      <c r="Q108" s="39"/>
    </row>
    <row r="109" spans="1:17" ht="27.6" customHeight="1" x14ac:dyDescent="0.25">
      <c r="A109" s="18" t="s">
        <v>176</v>
      </c>
      <c r="B109" s="49">
        <v>48</v>
      </c>
      <c r="C109" s="49">
        <v>29</v>
      </c>
      <c r="D109" s="49">
        <f t="shared" si="13"/>
        <v>2.6000000000000085</v>
      </c>
      <c r="E109" s="51">
        <v>79.600000000000009</v>
      </c>
      <c r="F109" s="49">
        <v>6</v>
      </c>
      <c r="G109" s="49">
        <v>14.399999999999991</v>
      </c>
      <c r="H109" s="51">
        <f t="shared" si="15"/>
        <v>20.399999999999991</v>
      </c>
      <c r="I109" s="38"/>
      <c r="J109" s="39"/>
      <c r="K109" s="39"/>
      <c r="L109" s="39"/>
      <c r="M109" s="11"/>
      <c r="N109" s="39"/>
      <c r="O109" s="39"/>
      <c r="P109" s="11"/>
      <c r="Q109" s="39"/>
    </row>
    <row r="110" spans="1:17" ht="27.6" customHeight="1" x14ac:dyDescent="0.25">
      <c r="A110" s="18" t="s">
        <v>177</v>
      </c>
      <c r="B110" s="49">
        <v>40.340000000000003</v>
      </c>
      <c r="C110" s="49">
        <v>25.56</v>
      </c>
      <c r="D110" s="49">
        <f t="shared" si="13"/>
        <v>8.5</v>
      </c>
      <c r="E110" s="51">
        <v>74.400000000000006</v>
      </c>
      <c r="F110" s="49">
        <v>5</v>
      </c>
      <c r="G110" s="49">
        <v>20.599999999999994</v>
      </c>
      <c r="H110" s="51">
        <f t="shared" si="15"/>
        <v>25.599999999999994</v>
      </c>
      <c r="I110" s="38"/>
      <c r="J110" s="39"/>
      <c r="K110" s="39"/>
      <c r="L110" s="39"/>
      <c r="M110" s="11"/>
      <c r="N110" s="39"/>
      <c r="O110" s="39"/>
      <c r="P110" s="11"/>
      <c r="Q110" s="39"/>
    </row>
    <row r="111" spans="1:17" ht="27.6" customHeight="1" x14ac:dyDescent="0.25">
      <c r="A111" s="18" t="s">
        <v>178</v>
      </c>
      <c r="B111" s="49">
        <v>44</v>
      </c>
      <c r="C111" s="49">
        <v>28</v>
      </c>
      <c r="D111" s="49">
        <f t="shared" si="13"/>
        <v>13.600000000000009</v>
      </c>
      <c r="E111" s="51">
        <v>85.600000000000009</v>
      </c>
      <c r="F111" s="49">
        <v>7</v>
      </c>
      <c r="G111" s="49">
        <v>7.3999999999999915</v>
      </c>
      <c r="H111" s="51">
        <f t="shared" si="15"/>
        <v>14.399999999999991</v>
      </c>
      <c r="I111" s="38"/>
      <c r="J111" s="39"/>
      <c r="K111" s="39"/>
      <c r="L111" s="39"/>
      <c r="M111" s="11"/>
      <c r="N111" s="39"/>
      <c r="O111" s="39"/>
      <c r="P111" s="11"/>
      <c r="Q111" s="39"/>
    </row>
    <row r="112" spans="1:17" ht="27.6" customHeight="1" x14ac:dyDescent="0.25">
      <c r="A112" s="18" t="s">
        <v>179</v>
      </c>
      <c r="B112" s="49">
        <v>41</v>
      </c>
      <c r="C112" s="49">
        <v>25</v>
      </c>
      <c r="D112" s="49">
        <f t="shared" si="13"/>
        <v>20.599999999999994</v>
      </c>
      <c r="E112" s="51">
        <v>86.6</v>
      </c>
      <c r="F112" s="49">
        <v>7</v>
      </c>
      <c r="G112" s="49">
        <v>6.4000000000000057</v>
      </c>
      <c r="H112" s="51">
        <f t="shared" si="15"/>
        <v>13.400000000000006</v>
      </c>
      <c r="I112" s="38"/>
      <c r="J112" s="39"/>
      <c r="K112" s="39"/>
      <c r="L112" s="39"/>
      <c r="M112" s="11"/>
      <c r="N112" s="39"/>
      <c r="O112" s="39"/>
      <c r="P112" s="11"/>
      <c r="Q112" s="39"/>
    </row>
    <row r="113" spans="1:18" ht="27.6" customHeight="1" x14ac:dyDescent="0.25">
      <c r="A113" s="18" t="s">
        <v>180</v>
      </c>
      <c r="B113" s="49">
        <v>46</v>
      </c>
      <c r="C113" s="49">
        <v>20</v>
      </c>
      <c r="D113" s="49">
        <f t="shared" si="13"/>
        <v>7.4000000000000057</v>
      </c>
      <c r="E113" s="51">
        <v>73.400000000000006</v>
      </c>
      <c r="F113" s="49">
        <v>6</v>
      </c>
      <c r="G113" s="49">
        <v>20.599999999999994</v>
      </c>
      <c r="H113" s="51">
        <f t="shared" si="15"/>
        <v>26.599999999999994</v>
      </c>
      <c r="I113" s="38"/>
      <c r="J113" s="39"/>
      <c r="K113" s="39"/>
      <c r="L113" s="39"/>
      <c r="M113" s="11"/>
      <c r="N113" s="39"/>
      <c r="O113" s="39"/>
      <c r="P113" s="11"/>
      <c r="Q113" s="39"/>
    </row>
    <row r="114" spans="1:18" ht="27.6" customHeight="1" x14ac:dyDescent="0.25">
      <c r="A114" s="18" t="s">
        <v>181</v>
      </c>
      <c r="B114" s="49">
        <v>45.6</v>
      </c>
      <c r="C114" s="49">
        <v>25.42</v>
      </c>
      <c r="D114" s="49">
        <f t="shared" si="13"/>
        <v>7.1799999999999926</v>
      </c>
      <c r="E114" s="51">
        <v>78.2</v>
      </c>
      <c r="F114" s="49">
        <v>5</v>
      </c>
      <c r="G114" s="49">
        <v>16.799999999999997</v>
      </c>
      <c r="H114" s="51">
        <f t="shared" si="15"/>
        <v>21.799999999999997</v>
      </c>
      <c r="I114" s="38"/>
      <c r="J114" s="39"/>
      <c r="K114" s="39"/>
      <c r="L114" s="39"/>
      <c r="M114" s="11"/>
      <c r="N114" s="39"/>
      <c r="O114" s="39"/>
      <c r="P114" s="11"/>
      <c r="Q114" s="39"/>
    </row>
    <row r="115" spans="1:18" ht="27.6" customHeight="1" x14ac:dyDescent="0.25">
      <c r="A115" s="18" t="s">
        <v>182</v>
      </c>
      <c r="B115" s="49">
        <v>46</v>
      </c>
      <c r="C115" s="49">
        <v>26</v>
      </c>
      <c r="D115" s="49">
        <f t="shared" si="13"/>
        <v>12.800000000000011</v>
      </c>
      <c r="E115" s="51">
        <v>84.800000000000011</v>
      </c>
      <c r="F115" s="49">
        <v>7</v>
      </c>
      <c r="G115" s="49">
        <v>8.1999999999999886</v>
      </c>
      <c r="H115" s="51">
        <f t="shared" si="15"/>
        <v>15.199999999999989</v>
      </c>
      <c r="I115" s="38"/>
      <c r="J115" s="39"/>
      <c r="K115" s="39"/>
      <c r="L115" s="39"/>
      <c r="M115" s="11"/>
      <c r="N115" s="39"/>
      <c r="O115" s="39"/>
      <c r="P115" s="11"/>
      <c r="Q115" s="39"/>
    </row>
    <row r="116" spans="1:18" ht="27.6" customHeight="1" x14ac:dyDescent="0.25">
      <c r="A116" s="18" t="s">
        <v>183</v>
      </c>
      <c r="B116" s="49">
        <v>48</v>
      </c>
      <c r="C116" s="49">
        <v>24</v>
      </c>
      <c r="D116" s="49">
        <f t="shared" si="13"/>
        <v>5.4000000000000057</v>
      </c>
      <c r="E116" s="51">
        <v>77.400000000000006</v>
      </c>
      <c r="F116" s="49">
        <v>8</v>
      </c>
      <c r="G116" s="49">
        <v>14.599999999999994</v>
      </c>
      <c r="H116" s="51">
        <f t="shared" si="15"/>
        <v>22.599999999999994</v>
      </c>
      <c r="I116" s="38"/>
      <c r="J116" s="39"/>
      <c r="K116" s="39"/>
      <c r="L116" s="39"/>
      <c r="M116" s="11"/>
      <c r="N116" s="39"/>
      <c r="O116" s="39"/>
      <c r="P116" s="11"/>
      <c r="Q116" s="39"/>
    </row>
    <row r="117" spans="1:18" ht="27.6" customHeight="1" x14ac:dyDescent="0.25">
      <c r="A117" s="18" t="s">
        <v>184</v>
      </c>
      <c r="B117" s="49">
        <v>48</v>
      </c>
      <c r="C117" s="49">
        <v>21</v>
      </c>
      <c r="D117" s="49">
        <f t="shared" si="13"/>
        <v>18.799999999999983</v>
      </c>
      <c r="E117" s="51">
        <v>87.799999999999983</v>
      </c>
      <c r="F117" s="49">
        <v>6</v>
      </c>
      <c r="G117" s="49">
        <v>6.2000000000000171</v>
      </c>
      <c r="H117" s="51">
        <f t="shared" si="15"/>
        <v>12.200000000000017</v>
      </c>
      <c r="I117" s="38"/>
      <c r="J117" s="39"/>
      <c r="K117" s="39"/>
      <c r="L117" s="39"/>
      <c r="M117" s="11"/>
      <c r="N117" s="39"/>
      <c r="O117" s="39"/>
      <c r="P117" s="11"/>
      <c r="Q117" s="39"/>
    </row>
    <row r="118" spans="1:18" ht="27.6" customHeight="1" x14ac:dyDescent="0.25">
      <c r="A118" s="18" t="s">
        <v>185</v>
      </c>
      <c r="B118" s="49">
        <v>47</v>
      </c>
      <c r="C118" s="49">
        <v>29</v>
      </c>
      <c r="D118" s="49">
        <f t="shared" si="13"/>
        <v>4.3999999999999915</v>
      </c>
      <c r="E118" s="51">
        <v>80.399999999999991</v>
      </c>
      <c r="F118" s="49">
        <v>5</v>
      </c>
      <c r="G118" s="49">
        <v>14.600000000000009</v>
      </c>
      <c r="H118" s="51">
        <f t="shared" si="15"/>
        <v>19.600000000000009</v>
      </c>
      <c r="I118" s="38"/>
      <c r="J118" s="39"/>
      <c r="K118" s="39"/>
      <c r="L118" s="39"/>
      <c r="M118" s="11"/>
      <c r="N118" s="39"/>
      <c r="O118" s="39"/>
      <c r="P118" s="11"/>
      <c r="Q118" s="39"/>
    </row>
    <row r="119" spans="1:18" ht="27.6" customHeight="1" x14ac:dyDescent="0.25">
      <c r="A119" s="18" t="s">
        <v>186</v>
      </c>
      <c r="B119" s="49">
        <v>48</v>
      </c>
      <c r="C119" s="49">
        <v>22</v>
      </c>
      <c r="D119" s="49">
        <f t="shared" si="13"/>
        <v>15</v>
      </c>
      <c r="E119" s="51">
        <v>85</v>
      </c>
      <c r="F119" s="49">
        <v>6</v>
      </c>
      <c r="G119" s="49">
        <v>9</v>
      </c>
      <c r="H119" s="51">
        <f t="shared" si="15"/>
        <v>15</v>
      </c>
      <c r="I119" s="38"/>
      <c r="J119" s="39"/>
      <c r="K119" s="39"/>
      <c r="L119" s="39"/>
      <c r="M119" s="11"/>
      <c r="N119" s="39"/>
      <c r="O119" s="39"/>
      <c r="P119" s="11"/>
      <c r="Q119" s="39"/>
    </row>
    <row r="120" spans="1:18" ht="27.6" customHeight="1" x14ac:dyDescent="0.25">
      <c r="A120" s="16" t="s">
        <v>21</v>
      </c>
      <c r="B120" s="48">
        <f>AVERAGE(B121:B122)</f>
        <v>34.894999999999996</v>
      </c>
      <c r="C120" s="48">
        <f t="shared" ref="C120:H120" si="24">AVERAGE(C121:C122)</f>
        <v>21.85</v>
      </c>
      <c r="D120" s="48">
        <f t="shared" si="24"/>
        <v>10.255000000000001</v>
      </c>
      <c r="E120" s="48">
        <f t="shared" si="24"/>
        <v>67</v>
      </c>
      <c r="F120" s="48">
        <f t="shared" si="24"/>
        <v>7</v>
      </c>
      <c r="G120" s="48">
        <f t="shared" si="24"/>
        <v>9.7999999999999972</v>
      </c>
      <c r="H120" s="48">
        <f t="shared" si="24"/>
        <v>33</v>
      </c>
      <c r="I120" s="38"/>
      <c r="J120" s="39"/>
      <c r="K120" s="39"/>
      <c r="L120" s="39"/>
      <c r="M120" s="11"/>
      <c r="N120" s="39"/>
      <c r="O120" s="39"/>
      <c r="P120" s="11"/>
      <c r="Q120" s="39"/>
    </row>
    <row r="121" spans="1:18" ht="27.6" customHeight="1" x14ac:dyDescent="0.25">
      <c r="A121" s="15" t="s">
        <v>172</v>
      </c>
      <c r="B121" s="49">
        <v>38.9</v>
      </c>
      <c r="C121" s="49">
        <v>23.4</v>
      </c>
      <c r="D121" s="49">
        <f>E121-SUM(B121:C121)</f>
        <v>5.7000000000000028</v>
      </c>
      <c r="E121" s="51">
        <v>68</v>
      </c>
      <c r="F121" s="49">
        <v>6</v>
      </c>
      <c r="G121" s="49">
        <v>9.7999999999999972</v>
      </c>
      <c r="H121" s="51">
        <f t="shared" si="15"/>
        <v>32</v>
      </c>
      <c r="I121" s="38"/>
      <c r="J121" s="39"/>
      <c r="K121" s="39"/>
      <c r="L121" s="39"/>
      <c r="M121" s="11"/>
      <c r="N121" s="39"/>
      <c r="O121" s="39"/>
      <c r="P121" s="11"/>
      <c r="Q121" s="39"/>
    </row>
    <row r="122" spans="1:18" ht="27.6" customHeight="1" x14ac:dyDescent="0.25">
      <c r="A122" s="15" t="s">
        <v>173</v>
      </c>
      <c r="B122" s="49">
        <v>30.89</v>
      </c>
      <c r="C122" s="49">
        <v>20.3</v>
      </c>
      <c r="D122" s="49">
        <f>E122-B122-C122</f>
        <v>14.809999999999999</v>
      </c>
      <c r="E122" s="51">
        <v>66</v>
      </c>
      <c r="F122" s="49">
        <v>8</v>
      </c>
      <c r="G122" s="49">
        <v>9.7999999999999972</v>
      </c>
      <c r="H122" s="51">
        <f t="shared" si="15"/>
        <v>34</v>
      </c>
      <c r="I122" s="38"/>
      <c r="J122" s="39"/>
      <c r="K122" s="39"/>
      <c r="L122" s="39"/>
      <c r="M122" s="11"/>
      <c r="N122" s="39"/>
      <c r="O122" s="39"/>
      <c r="P122" s="11"/>
      <c r="Q122" s="39"/>
    </row>
    <row r="123" spans="1:18" ht="27.6" customHeight="1" x14ac:dyDescent="0.25">
      <c r="A123" s="16" t="s">
        <v>22</v>
      </c>
      <c r="B123" s="48">
        <f>B124</f>
        <v>33.24</v>
      </c>
      <c r="C123" s="48">
        <f t="shared" ref="C123:H123" si="25">C124</f>
        <v>22</v>
      </c>
      <c r="D123" s="48">
        <f t="shared" si="25"/>
        <v>19.759999999999998</v>
      </c>
      <c r="E123" s="48">
        <f t="shared" si="25"/>
        <v>75</v>
      </c>
      <c r="F123" s="48">
        <f t="shared" si="25"/>
        <v>5</v>
      </c>
      <c r="G123" s="48">
        <f t="shared" si="25"/>
        <v>20</v>
      </c>
      <c r="H123" s="48">
        <f t="shared" si="25"/>
        <v>25</v>
      </c>
      <c r="I123" s="38"/>
      <c r="J123" s="39"/>
      <c r="K123" s="39"/>
      <c r="L123" s="39"/>
      <c r="M123" s="11"/>
      <c r="N123" s="39"/>
      <c r="O123" s="39"/>
      <c r="P123" s="11"/>
      <c r="Q123" s="39"/>
    </row>
    <row r="124" spans="1:18" ht="27.6" customHeight="1" x14ac:dyDescent="0.25">
      <c r="A124" s="15" t="s">
        <v>187</v>
      </c>
      <c r="B124" s="49">
        <v>33.24</v>
      </c>
      <c r="C124" s="49">
        <v>22</v>
      </c>
      <c r="D124" s="49">
        <f t="shared" si="13"/>
        <v>19.759999999999998</v>
      </c>
      <c r="E124" s="51">
        <v>75</v>
      </c>
      <c r="F124" s="49">
        <v>5</v>
      </c>
      <c r="G124" s="49">
        <v>20</v>
      </c>
      <c r="H124" s="51">
        <f t="shared" si="15"/>
        <v>25</v>
      </c>
      <c r="I124" s="38"/>
      <c r="J124" s="39"/>
      <c r="K124" s="39"/>
      <c r="L124" s="39"/>
      <c r="M124" s="11"/>
      <c r="N124" s="39"/>
      <c r="O124" s="39"/>
      <c r="P124" s="11"/>
      <c r="Q124" s="39"/>
    </row>
    <row r="126" spans="1:18" ht="17.25" x14ac:dyDescent="0.25">
      <c r="A126" s="59" t="s">
        <v>23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</row>
    <row r="130" spans="1:17" ht="27.6" customHeight="1" x14ac:dyDescent="0.25">
      <c r="A130" s="19" t="s">
        <v>192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ht="27.6" customHeight="1" x14ac:dyDescent="0.25">
      <c r="A131" s="37"/>
    </row>
    <row r="132" spans="1:17" ht="27.6" customHeight="1" x14ac:dyDescent="0.25">
      <c r="A132" s="65" t="s">
        <v>188</v>
      </c>
    </row>
    <row r="133" spans="1:17" ht="27.6" customHeight="1" x14ac:dyDescent="0.25">
      <c r="A133" s="65" t="s">
        <v>189</v>
      </c>
    </row>
    <row r="134" spans="1:17" ht="27.6" customHeight="1" x14ac:dyDescent="0.25">
      <c r="A134" s="65" t="s">
        <v>190</v>
      </c>
    </row>
    <row r="135" spans="1:17" ht="27.6" customHeight="1" x14ac:dyDescent="0.25">
      <c r="A135" s="65" t="s">
        <v>191</v>
      </c>
    </row>
    <row r="136" spans="1:17" ht="27.6" customHeight="1" x14ac:dyDescent="0.25">
      <c r="A136" s="65" t="s">
        <v>26</v>
      </c>
    </row>
    <row r="137" spans="1:17" ht="27.6" customHeight="1" x14ac:dyDescent="0.25"/>
    <row r="138" spans="1:17" ht="27.6" customHeight="1" x14ac:dyDescent="0.25">
      <c r="A138" s="144" t="s">
        <v>1</v>
      </c>
      <c r="B138" s="146" t="s">
        <v>25</v>
      </c>
      <c r="C138" s="146"/>
      <c r="D138" s="146"/>
      <c r="E138" s="146"/>
      <c r="F138" s="146"/>
      <c r="G138" s="146"/>
      <c r="H138" s="146"/>
      <c r="I138" s="147"/>
      <c r="J138" s="148"/>
      <c r="K138" s="148"/>
      <c r="L138" s="148"/>
      <c r="M138" s="148"/>
      <c r="N138" s="148"/>
      <c r="O138" s="148"/>
      <c r="P138" s="148"/>
      <c r="Q138" s="148"/>
    </row>
    <row r="139" spans="1:17" ht="54.95" customHeight="1" x14ac:dyDescent="0.25">
      <c r="A139" s="145"/>
      <c r="B139" s="14" t="s">
        <v>3</v>
      </c>
      <c r="C139" s="14" t="s">
        <v>4</v>
      </c>
      <c r="D139" s="14" t="s">
        <v>5</v>
      </c>
      <c r="E139" s="17" t="s">
        <v>6</v>
      </c>
      <c r="F139" s="14" t="s">
        <v>7</v>
      </c>
      <c r="G139" s="14" t="s">
        <v>8</v>
      </c>
      <c r="H139" s="17" t="s">
        <v>9</v>
      </c>
      <c r="I139" s="38" t="s">
        <v>10</v>
      </c>
      <c r="J139" s="8"/>
      <c r="K139" s="8"/>
      <c r="L139" s="8"/>
      <c r="M139" s="11"/>
      <c r="N139" s="8"/>
      <c r="O139" s="8"/>
      <c r="P139" s="11"/>
      <c r="Q139" s="39"/>
    </row>
    <row r="140" spans="1:17" ht="27.6" customHeight="1" x14ac:dyDescent="0.25">
      <c r="A140" s="12" t="s">
        <v>11</v>
      </c>
      <c r="B140" s="48">
        <f>AVERAGE(B142:B160)</f>
        <v>37.529411764705884</v>
      </c>
      <c r="C140" s="48">
        <f t="shared" ref="C140:H140" si="26">AVERAGE(C142:C160)</f>
        <v>27.195882352941176</v>
      </c>
      <c r="D140" s="48">
        <f t="shared" si="26"/>
        <v>13.792352941176475</v>
      </c>
      <c r="E140" s="48">
        <f t="shared" si="26"/>
        <v>78.517647058823528</v>
      </c>
      <c r="F140" s="48">
        <f t="shared" si="26"/>
        <v>6.8629411764705894</v>
      </c>
      <c r="G140" s="48">
        <f t="shared" si="26"/>
        <v>14.619411764705882</v>
      </c>
      <c r="H140" s="48">
        <f t="shared" si="26"/>
        <v>21.482352941176465</v>
      </c>
      <c r="I140" s="38"/>
      <c r="J140" s="39"/>
      <c r="K140" s="39"/>
      <c r="L140" s="39"/>
      <c r="M140" s="11"/>
      <c r="N140" s="39"/>
      <c r="O140" s="39"/>
      <c r="P140" s="11"/>
      <c r="Q140" s="39"/>
    </row>
    <row r="141" spans="1:17" ht="27.6" customHeight="1" x14ac:dyDescent="0.25">
      <c r="A141" s="17" t="s">
        <v>12</v>
      </c>
      <c r="B141" s="14"/>
      <c r="C141" s="14"/>
      <c r="D141" s="14"/>
      <c r="E141" s="17"/>
      <c r="F141" s="14"/>
      <c r="G141" s="14"/>
      <c r="H141" s="17"/>
      <c r="I141" s="38"/>
      <c r="J141" s="39"/>
      <c r="K141" s="39"/>
      <c r="L141" s="39"/>
      <c r="M141" s="11"/>
      <c r="N141" s="39"/>
      <c r="O141" s="39"/>
      <c r="P141" s="11"/>
      <c r="Q141" s="39"/>
    </row>
    <row r="142" spans="1:17" ht="38.450000000000003" customHeight="1" x14ac:dyDescent="0.25">
      <c r="A142" s="14" t="s">
        <v>193</v>
      </c>
      <c r="B142" s="49">
        <v>39</v>
      </c>
      <c r="C142" s="49">
        <v>34</v>
      </c>
      <c r="D142" s="49">
        <f>E142-B142-C142</f>
        <v>6.2000000000000028</v>
      </c>
      <c r="E142" s="51">
        <v>79.2</v>
      </c>
      <c r="F142" s="49">
        <v>5.12</v>
      </c>
      <c r="G142" s="49">
        <f>H142-F142</f>
        <v>15.679999999999996</v>
      </c>
      <c r="H142" s="51">
        <f>100-E142</f>
        <v>20.799999999999997</v>
      </c>
      <c r="I142" s="38"/>
      <c r="J142" s="39"/>
      <c r="K142" s="39"/>
      <c r="L142" s="39"/>
      <c r="M142" s="11"/>
      <c r="N142" s="39"/>
      <c r="O142" s="39"/>
      <c r="P142" s="11"/>
      <c r="Q142" s="39"/>
    </row>
    <row r="143" spans="1:17" ht="38.450000000000003" customHeight="1" x14ac:dyDescent="0.25">
      <c r="A143" s="14" t="s">
        <v>194</v>
      </c>
      <c r="B143" s="49">
        <v>37</v>
      </c>
      <c r="C143" s="49">
        <v>23</v>
      </c>
      <c r="D143" s="49">
        <f t="shared" ref="D143:D145" si="27">E143-B143-C143</f>
        <v>19</v>
      </c>
      <c r="E143" s="51">
        <v>79</v>
      </c>
      <c r="F143" s="49">
        <v>5.67</v>
      </c>
      <c r="G143" s="49">
        <f t="shared" ref="G143:G199" si="28">H143-F143</f>
        <v>15.33</v>
      </c>
      <c r="H143" s="51">
        <f t="shared" ref="H143:H199" si="29">100-E143</f>
        <v>21</v>
      </c>
      <c r="I143" s="38"/>
      <c r="J143" s="39"/>
      <c r="K143" s="39"/>
      <c r="L143" s="39"/>
      <c r="M143" s="11"/>
      <c r="N143" s="39"/>
      <c r="O143" s="39"/>
      <c r="P143" s="11"/>
      <c r="Q143" s="39"/>
    </row>
    <row r="144" spans="1:17" ht="27.6" customHeight="1" x14ac:dyDescent="0.25">
      <c r="A144" s="14" t="s">
        <v>200</v>
      </c>
      <c r="B144" s="49">
        <v>39</v>
      </c>
      <c r="C144" s="49">
        <v>26</v>
      </c>
      <c r="D144" s="49">
        <f t="shared" si="27"/>
        <v>13.400000000000006</v>
      </c>
      <c r="E144" s="51">
        <v>78.400000000000006</v>
      </c>
      <c r="F144" s="49">
        <v>6.54</v>
      </c>
      <c r="G144" s="49">
        <f t="shared" si="28"/>
        <v>15.059999999999995</v>
      </c>
      <c r="H144" s="51">
        <f t="shared" si="29"/>
        <v>21.599999999999994</v>
      </c>
      <c r="I144" s="38"/>
      <c r="J144" s="39"/>
      <c r="K144" s="39"/>
      <c r="L144" s="39"/>
      <c r="M144" s="11"/>
      <c r="N144" s="39"/>
      <c r="O144" s="39"/>
      <c r="P144" s="11"/>
      <c r="Q144" s="39"/>
    </row>
    <row r="145" spans="1:17" ht="27.6" customHeight="1" x14ac:dyDescent="0.25">
      <c r="A145" s="14" t="s">
        <v>201</v>
      </c>
      <c r="B145" s="49">
        <v>42</v>
      </c>
      <c r="C145" s="49">
        <v>27</v>
      </c>
      <c r="D145" s="49">
        <f t="shared" si="27"/>
        <v>8.7999999999999972</v>
      </c>
      <c r="E145" s="51">
        <v>77.8</v>
      </c>
      <c r="F145" s="49">
        <v>6</v>
      </c>
      <c r="G145" s="49">
        <f t="shared" si="28"/>
        <v>16.200000000000003</v>
      </c>
      <c r="H145" s="51">
        <f t="shared" si="29"/>
        <v>22.200000000000003</v>
      </c>
      <c r="I145" s="38"/>
      <c r="J145" s="39"/>
      <c r="K145" s="39"/>
      <c r="L145" s="39"/>
      <c r="M145" s="11"/>
      <c r="N145" s="39"/>
      <c r="O145" s="39"/>
      <c r="P145" s="11"/>
      <c r="Q145" s="39"/>
    </row>
    <row r="146" spans="1:17" ht="27.6" customHeight="1" x14ac:dyDescent="0.25">
      <c r="A146" s="17" t="s">
        <v>13</v>
      </c>
      <c r="B146" s="14"/>
      <c r="C146" s="14"/>
      <c r="D146" s="14"/>
      <c r="E146" s="17"/>
      <c r="F146" s="49"/>
      <c r="G146" s="49"/>
      <c r="H146" s="51"/>
      <c r="I146" s="38"/>
      <c r="J146" s="39"/>
      <c r="K146" s="39"/>
      <c r="L146" s="39"/>
      <c r="M146" s="11"/>
      <c r="N146" s="39"/>
      <c r="O146" s="39"/>
      <c r="P146" s="11"/>
      <c r="Q146" s="39"/>
    </row>
    <row r="147" spans="1:17" ht="27.6" customHeight="1" x14ac:dyDescent="0.25">
      <c r="A147" s="14" t="s">
        <v>195</v>
      </c>
      <c r="B147" s="49">
        <v>35</v>
      </c>
      <c r="C147" s="49">
        <v>36.700000000000003</v>
      </c>
      <c r="D147" s="49">
        <f>E147-C147-B147</f>
        <v>7.5</v>
      </c>
      <c r="E147" s="51">
        <v>79.2</v>
      </c>
      <c r="F147" s="49">
        <v>7.85</v>
      </c>
      <c r="G147" s="49">
        <f t="shared" si="28"/>
        <v>12.949999999999998</v>
      </c>
      <c r="H147" s="51">
        <f t="shared" si="29"/>
        <v>20.799999999999997</v>
      </c>
      <c r="I147" s="38"/>
      <c r="J147" s="39"/>
      <c r="K147" s="39"/>
      <c r="L147" s="39"/>
      <c r="M147" s="11"/>
      <c r="N147" s="39"/>
      <c r="O147" s="39"/>
      <c r="P147" s="11"/>
      <c r="Q147" s="39"/>
    </row>
    <row r="148" spans="1:17" ht="27.6" customHeight="1" x14ac:dyDescent="0.25">
      <c r="A148" s="14" t="s">
        <v>196</v>
      </c>
      <c r="B148" s="49">
        <v>33.119999999999997</v>
      </c>
      <c r="C148" s="49">
        <v>32</v>
      </c>
      <c r="D148" s="49">
        <f t="shared" ref="D148:D199" si="30">E148-C148-B148</f>
        <v>12.080000000000005</v>
      </c>
      <c r="E148" s="51">
        <v>77.2</v>
      </c>
      <c r="F148" s="49">
        <v>5.34</v>
      </c>
      <c r="G148" s="49">
        <f t="shared" si="28"/>
        <v>17.459999999999997</v>
      </c>
      <c r="H148" s="51">
        <f t="shared" si="29"/>
        <v>22.799999999999997</v>
      </c>
      <c r="I148" s="38"/>
      <c r="J148" s="39"/>
      <c r="K148" s="39"/>
      <c r="L148" s="39"/>
      <c r="M148" s="11"/>
      <c r="N148" s="39"/>
      <c r="O148" s="39"/>
      <c r="P148" s="11"/>
      <c r="Q148" s="39"/>
    </row>
    <row r="149" spans="1:17" ht="38.450000000000003" customHeight="1" x14ac:dyDescent="0.25">
      <c r="A149" s="14" t="s">
        <v>197</v>
      </c>
      <c r="B149" s="49">
        <v>35.78</v>
      </c>
      <c r="C149" s="49">
        <v>36.130000000000003</v>
      </c>
      <c r="D149" s="49">
        <f t="shared" si="30"/>
        <v>6.2899999999999991</v>
      </c>
      <c r="E149" s="51">
        <v>78.2</v>
      </c>
      <c r="F149" s="49">
        <v>6.98</v>
      </c>
      <c r="G149" s="49">
        <f t="shared" si="28"/>
        <v>14.819999999999997</v>
      </c>
      <c r="H149" s="51">
        <f t="shared" si="29"/>
        <v>21.799999999999997</v>
      </c>
      <c r="I149" s="38"/>
      <c r="J149" s="39"/>
      <c r="K149" s="39"/>
      <c r="L149" s="39"/>
      <c r="M149" s="11"/>
      <c r="N149" s="39"/>
      <c r="O149" s="39"/>
      <c r="P149" s="11"/>
      <c r="Q149" s="39"/>
    </row>
    <row r="150" spans="1:17" ht="38.450000000000003" customHeight="1" x14ac:dyDescent="0.25">
      <c r="A150" s="14" t="s">
        <v>198</v>
      </c>
      <c r="B150" s="49">
        <v>32.979999999999997</v>
      </c>
      <c r="C150" s="49">
        <v>20</v>
      </c>
      <c r="D150" s="49">
        <f t="shared" si="30"/>
        <v>20.420000000000009</v>
      </c>
      <c r="E150" s="51">
        <v>73.400000000000006</v>
      </c>
      <c r="F150" s="49">
        <v>7.93</v>
      </c>
      <c r="G150" s="49">
        <f t="shared" si="28"/>
        <v>18.669999999999995</v>
      </c>
      <c r="H150" s="51">
        <f t="shared" si="29"/>
        <v>26.599999999999994</v>
      </c>
      <c r="I150" s="38"/>
      <c r="J150" s="39"/>
      <c r="K150" s="39"/>
      <c r="L150" s="39"/>
      <c r="M150" s="11"/>
      <c r="N150" s="39"/>
      <c r="O150" s="39"/>
      <c r="P150" s="11"/>
      <c r="Q150" s="39"/>
    </row>
    <row r="151" spans="1:17" ht="38.450000000000003" customHeight="1" x14ac:dyDescent="0.25">
      <c r="A151" s="14" t="s">
        <v>199</v>
      </c>
      <c r="B151" s="49">
        <v>35.6</v>
      </c>
      <c r="C151" s="49">
        <v>34.5</v>
      </c>
      <c r="D151" s="49">
        <f t="shared" si="30"/>
        <v>7.5000000000000071</v>
      </c>
      <c r="E151" s="51">
        <v>77.600000000000009</v>
      </c>
      <c r="F151" s="49">
        <v>7.63</v>
      </c>
      <c r="G151" s="49">
        <f t="shared" si="28"/>
        <v>14.769999999999992</v>
      </c>
      <c r="H151" s="51">
        <f t="shared" si="29"/>
        <v>22.399999999999991</v>
      </c>
      <c r="I151" s="38"/>
      <c r="J151" s="39"/>
      <c r="K151" s="39"/>
      <c r="L151" s="39"/>
      <c r="M151" s="11"/>
      <c r="N151" s="39"/>
      <c r="O151" s="39"/>
      <c r="P151" s="11"/>
      <c r="Q151" s="39"/>
    </row>
    <row r="152" spans="1:17" ht="27.6" customHeight="1" x14ac:dyDescent="0.25">
      <c r="A152" s="14" t="s">
        <v>202</v>
      </c>
      <c r="B152" s="49">
        <v>35.76</v>
      </c>
      <c r="C152" s="49">
        <v>23</v>
      </c>
      <c r="D152" s="49">
        <f t="shared" si="30"/>
        <v>20.04</v>
      </c>
      <c r="E152" s="51">
        <v>78.8</v>
      </c>
      <c r="F152" s="49">
        <v>9.1199999999999992</v>
      </c>
      <c r="G152" s="49">
        <f t="shared" si="28"/>
        <v>12.080000000000004</v>
      </c>
      <c r="H152" s="51">
        <f t="shared" si="29"/>
        <v>21.200000000000003</v>
      </c>
      <c r="I152" s="38"/>
      <c r="J152" s="39"/>
      <c r="K152" s="39"/>
      <c r="L152" s="39"/>
      <c r="M152" s="11"/>
      <c r="N152" s="39"/>
      <c r="O152" s="39"/>
      <c r="P152" s="11"/>
      <c r="Q152" s="39"/>
    </row>
    <row r="153" spans="1:17" ht="27.6" customHeight="1" x14ac:dyDescent="0.25">
      <c r="A153" s="17" t="s">
        <v>14</v>
      </c>
      <c r="B153" s="49"/>
      <c r="C153" s="49"/>
      <c r="D153" s="49"/>
      <c r="E153" s="17"/>
      <c r="F153" s="49"/>
      <c r="G153" s="49"/>
      <c r="H153" s="51"/>
      <c r="I153" s="38"/>
      <c r="J153" s="39"/>
      <c r="K153" s="39"/>
      <c r="L153" s="39"/>
      <c r="M153" s="11"/>
      <c r="N153" s="39"/>
      <c r="O153" s="39"/>
      <c r="P153" s="11"/>
      <c r="Q153" s="39"/>
    </row>
    <row r="154" spans="1:17" ht="27.6" customHeight="1" x14ac:dyDescent="0.25">
      <c r="A154" s="21" t="s">
        <v>208</v>
      </c>
      <c r="B154" s="49">
        <v>35.76</v>
      </c>
      <c r="C154" s="49">
        <v>34</v>
      </c>
      <c r="D154" s="49">
        <v>11.040000000000013</v>
      </c>
      <c r="E154" s="51">
        <v>80.800000000000011</v>
      </c>
      <c r="F154" s="49">
        <v>10.119999999999999</v>
      </c>
      <c r="G154" s="49">
        <f t="shared" si="28"/>
        <v>9.0799999999999894</v>
      </c>
      <c r="H154" s="51">
        <f t="shared" si="29"/>
        <v>19.199999999999989</v>
      </c>
      <c r="I154" s="38"/>
      <c r="J154" s="39"/>
      <c r="K154" s="39"/>
      <c r="L154" s="39"/>
      <c r="M154" s="11"/>
      <c r="N154" s="39"/>
      <c r="O154" s="39"/>
      <c r="P154" s="11"/>
      <c r="Q154" s="39"/>
    </row>
    <row r="155" spans="1:17" ht="27.6" customHeight="1" x14ac:dyDescent="0.25">
      <c r="A155" s="21" t="s">
        <v>209</v>
      </c>
      <c r="B155" s="49">
        <v>37</v>
      </c>
      <c r="C155" s="49">
        <v>22</v>
      </c>
      <c r="D155" s="49">
        <v>20</v>
      </c>
      <c r="E155" s="51">
        <v>79</v>
      </c>
      <c r="F155" s="49">
        <v>5.6</v>
      </c>
      <c r="G155" s="49">
        <f t="shared" si="28"/>
        <v>15.4</v>
      </c>
      <c r="H155" s="51">
        <f t="shared" si="29"/>
        <v>21</v>
      </c>
      <c r="I155" s="38"/>
      <c r="J155" s="39"/>
      <c r="K155" s="39"/>
      <c r="L155" s="39"/>
      <c r="M155" s="11"/>
      <c r="N155" s="39"/>
      <c r="O155" s="39"/>
      <c r="P155" s="11"/>
      <c r="Q155" s="39"/>
    </row>
    <row r="156" spans="1:17" ht="27.6" customHeight="1" x14ac:dyDescent="0.25">
      <c r="A156" s="21" t="s">
        <v>210</v>
      </c>
      <c r="B156" s="49">
        <v>41</v>
      </c>
      <c r="C156" s="49">
        <v>24</v>
      </c>
      <c r="D156" s="49">
        <v>12.799999999999997</v>
      </c>
      <c r="E156" s="51">
        <v>77.8</v>
      </c>
      <c r="F156" s="49">
        <v>6.7</v>
      </c>
      <c r="G156" s="49">
        <f t="shared" si="28"/>
        <v>15.500000000000004</v>
      </c>
      <c r="H156" s="51">
        <f t="shared" si="29"/>
        <v>22.200000000000003</v>
      </c>
      <c r="I156" s="38"/>
      <c r="J156" s="39"/>
      <c r="K156" s="39"/>
      <c r="L156" s="39"/>
      <c r="M156" s="11"/>
      <c r="N156" s="39"/>
      <c r="O156" s="39"/>
      <c r="P156" s="11"/>
      <c r="Q156" s="39"/>
    </row>
    <row r="157" spans="1:17" ht="27.6" customHeight="1" x14ac:dyDescent="0.25">
      <c r="A157" s="21" t="s">
        <v>215</v>
      </c>
      <c r="B157" s="49">
        <v>37</v>
      </c>
      <c r="C157" s="49">
        <v>22</v>
      </c>
      <c r="D157" s="49">
        <v>20.600000000000009</v>
      </c>
      <c r="E157" s="51">
        <v>79.600000000000009</v>
      </c>
      <c r="F157" s="49">
        <v>8</v>
      </c>
      <c r="G157" s="49">
        <f t="shared" si="28"/>
        <v>12.399999999999991</v>
      </c>
      <c r="H157" s="51">
        <f t="shared" si="29"/>
        <v>20.399999999999991</v>
      </c>
      <c r="I157" s="38"/>
      <c r="J157" s="39"/>
      <c r="K157" s="39"/>
      <c r="L157" s="39"/>
      <c r="M157" s="11"/>
      <c r="N157" s="39"/>
      <c r="O157" s="39"/>
      <c r="P157" s="11"/>
      <c r="Q157" s="39"/>
    </row>
    <row r="158" spans="1:17" ht="27.6" customHeight="1" x14ac:dyDescent="0.25">
      <c r="A158" s="21" t="s">
        <v>214</v>
      </c>
      <c r="B158" s="49">
        <v>44</v>
      </c>
      <c r="C158" s="49">
        <v>22</v>
      </c>
      <c r="D158" s="49">
        <v>15.199999999999989</v>
      </c>
      <c r="E158" s="51">
        <v>81.199999999999989</v>
      </c>
      <c r="F158" s="49">
        <v>4.5</v>
      </c>
      <c r="G158" s="49">
        <f t="shared" si="28"/>
        <v>14.300000000000011</v>
      </c>
      <c r="H158" s="51">
        <f t="shared" si="29"/>
        <v>18.800000000000011</v>
      </c>
      <c r="I158" s="38"/>
      <c r="J158" s="39"/>
      <c r="K158" s="39"/>
      <c r="L158" s="39"/>
      <c r="M158" s="11"/>
      <c r="N158" s="39"/>
      <c r="O158" s="39"/>
      <c r="P158" s="11"/>
      <c r="Q158" s="39"/>
    </row>
    <row r="159" spans="1:17" ht="27.6" customHeight="1" x14ac:dyDescent="0.25">
      <c r="A159" s="21" t="s">
        <v>212</v>
      </c>
      <c r="B159" s="49">
        <v>36</v>
      </c>
      <c r="C159" s="49">
        <v>28</v>
      </c>
      <c r="D159" s="49">
        <v>15.200000000000003</v>
      </c>
      <c r="E159" s="51">
        <v>79.2</v>
      </c>
      <c r="F159" s="49">
        <v>7</v>
      </c>
      <c r="G159" s="49">
        <f t="shared" si="28"/>
        <v>13.799999999999997</v>
      </c>
      <c r="H159" s="51">
        <f t="shared" si="29"/>
        <v>20.799999999999997</v>
      </c>
      <c r="I159" s="38"/>
      <c r="J159" s="39"/>
      <c r="K159" s="39"/>
      <c r="L159" s="39"/>
      <c r="M159" s="11"/>
      <c r="N159" s="39"/>
      <c r="O159" s="39"/>
      <c r="P159" s="11"/>
      <c r="Q159" s="39"/>
    </row>
    <row r="160" spans="1:17" ht="27.6" customHeight="1" x14ac:dyDescent="0.25">
      <c r="A160" s="21" t="s">
        <v>213</v>
      </c>
      <c r="B160" s="49">
        <v>42</v>
      </c>
      <c r="C160" s="49">
        <v>18</v>
      </c>
      <c r="D160" s="49">
        <v>18.400000000000006</v>
      </c>
      <c r="E160" s="51">
        <v>78.400000000000006</v>
      </c>
      <c r="F160" s="49">
        <v>6.57</v>
      </c>
      <c r="G160" s="49">
        <f t="shared" si="28"/>
        <v>15.029999999999994</v>
      </c>
      <c r="H160" s="51">
        <f t="shared" si="29"/>
        <v>21.599999999999994</v>
      </c>
      <c r="I160" s="38"/>
      <c r="J160" s="39"/>
      <c r="K160" s="39"/>
      <c r="L160" s="39"/>
      <c r="M160" s="11"/>
      <c r="N160" s="39"/>
      <c r="O160" s="39"/>
      <c r="P160" s="11"/>
      <c r="Q160" s="39"/>
    </row>
    <row r="161" spans="1:17" ht="27.6" customHeight="1" x14ac:dyDescent="0.25">
      <c r="A161" s="16" t="s">
        <v>16</v>
      </c>
      <c r="B161" s="48">
        <f>AVERAGE(B162:B167)</f>
        <v>35.800000000000004</v>
      </c>
      <c r="C161" s="48">
        <f t="shared" ref="C161:H161" si="31">AVERAGE(C162:C167)</f>
        <v>29.743333333333336</v>
      </c>
      <c r="D161" s="48">
        <f t="shared" si="31"/>
        <v>14.356666666666671</v>
      </c>
      <c r="E161" s="48">
        <f t="shared" si="31"/>
        <v>79.899999999999991</v>
      </c>
      <c r="F161" s="48">
        <f t="shared" si="31"/>
        <v>7.2966666666666669</v>
      </c>
      <c r="G161" s="48">
        <f>AVERAGE(G162:G167)</f>
        <v>12.803333333333327</v>
      </c>
      <c r="H161" s="48">
        <f t="shared" si="31"/>
        <v>20.099999999999994</v>
      </c>
      <c r="I161" s="38"/>
      <c r="J161" s="39"/>
      <c r="K161" s="39"/>
      <c r="L161" s="39"/>
      <c r="M161" s="11"/>
      <c r="N161" s="39"/>
      <c r="O161" s="39"/>
      <c r="P161" s="11"/>
      <c r="Q161" s="39"/>
    </row>
    <row r="162" spans="1:17" ht="27.6" customHeight="1" x14ac:dyDescent="0.25">
      <c r="A162" s="21" t="s">
        <v>203</v>
      </c>
      <c r="B162" s="49">
        <v>42</v>
      </c>
      <c r="C162" s="49">
        <v>20</v>
      </c>
      <c r="D162" s="49">
        <v>18.800000000000011</v>
      </c>
      <c r="E162" s="51">
        <v>80.800000000000011</v>
      </c>
      <c r="F162" s="49">
        <v>8.76</v>
      </c>
      <c r="G162" s="49">
        <f t="shared" si="28"/>
        <v>10.439999999999989</v>
      </c>
      <c r="H162" s="51">
        <f t="shared" si="29"/>
        <v>19.199999999999989</v>
      </c>
      <c r="I162" s="38"/>
      <c r="J162" s="39"/>
      <c r="K162" s="39"/>
      <c r="L162" s="39"/>
      <c r="M162" s="11"/>
      <c r="N162" s="39"/>
      <c r="O162" s="39"/>
      <c r="P162" s="11"/>
      <c r="Q162" s="39"/>
    </row>
    <row r="163" spans="1:17" ht="27.6" customHeight="1" x14ac:dyDescent="0.25">
      <c r="A163" s="21" t="s">
        <v>204</v>
      </c>
      <c r="B163" s="49">
        <v>38.43</v>
      </c>
      <c r="C163" s="49">
        <v>35.119999999999997</v>
      </c>
      <c r="D163" s="49">
        <f>E163-C163-B163</f>
        <v>8.4500000000000028</v>
      </c>
      <c r="E163" s="51">
        <v>82</v>
      </c>
      <c r="F163" s="49">
        <v>7.84</v>
      </c>
      <c r="G163" s="49">
        <f>H163-F163</f>
        <v>10.16</v>
      </c>
      <c r="H163" s="51">
        <f t="shared" si="29"/>
        <v>18</v>
      </c>
      <c r="I163" s="38"/>
      <c r="J163" s="39"/>
      <c r="K163" s="39"/>
      <c r="L163" s="39"/>
      <c r="M163" s="11"/>
      <c r="N163" s="39"/>
      <c r="O163" s="39"/>
      <c r="P163" s="11"/>
      <c r="Q163" s="39"/>
    </row>
    <row r="164" spans="1:17" ht="27.6" customHeight="1" x14ac:dyDescent="0.25">
      <c r="A164" s="21" t="s">
        <v>205</v>
      </c>
      <c r="B164" s="49">
        <v>39</v>
      </c>
      <c r="C164" s="49">
        <v>25</v>
      </c>
      <c r="D164" s="49">
        <v>14.400000000000006</v>
      </c>
      <c r="E164" s="51">
        <v>78.400000000000006</v>
      </c>
      <c r="F164" s="49">
        <v>5.32</v>
      </c>
      <c r="G164" s="49">
        <f t="shared" si="28"/>
        <v>16.279999999999994</v>
      </c>
      <c r="H164" s="51">
        <f t="shared" si="29"/>
        <v>21.599999999999994</v>
      </c>
      <c r="I164" s="38"/>
      <c r="J164" s="39"/>
      <c r="K164" s="39"/>
      <c r="L164" s="39"/>
      <c r="M164" s="11"/>
      <c r="N164" s="39"/>
      <c r="O164" s="39"/>
      <c r="P164" s="11"/>
      <c r="Q164" s="39"/>
    </row>
    <row r="165" spans="1:17" ht="27.6" customHeight="1" x14ac:dyDescent="0.25">
      <c r="A165" s="21" t="s">
        <v>206</v>
      </c>
      <c r="B165" s="49">
        <v>34.21</v>
      </c>
      <c r="C165" s="49">
        <v>35</v>
      </c>
      <c r="D165" s="49">
        <f t="shared" si="30"/>
        <v>9.3900000000000077</v>
      </c>
      <c r="E165" s="51">
        <v>78.600000000000009</v>
      </c>
      <c r="F165" s="49">
        <v>7.32</v>
      </c>
      <c r="G165" s="49">
        <f t="shared" si="28"/>
        <v>14.079999999999991</v>
      </c>
      <c r="H165" s="51">
        <f t="shared" si="29"/>
        <v>21.399999999999991</v>
      </c>
      <c r="I165" s="38"/>
      <c r="J165" s="39"/>
      <c r="K165" s="39"/>
      <c r="L165" s="39"/>
      <c r="M165" s="11"/>
      <c r="N165" s="39"/>
      <c r="O165" s="39"/>
      <c r="P165" s="11"/>
      <c r="Q165" s="39"/>
    </row>
    <row r="166" spans="1:17" ht="27.6" customHeight="1" x14ac:dyDescent="0.25">
      <c r="A166" s="21" t="s">
        <v>207</v>
      </c>
      <c r="B166" s="49">
        <v>32.4</v>
      </c>
      <c r="C166" s="49">
        <v>34.340000000000003</v>
      </c>
      <c r="D166" s="49">
        <f t="shared" si="30"/>
        <v>11.46</v>
      </c>
      <c r="E166" s="51">
        <v>78.2</v>
      </c>
      <c r="F166" s="49">
        <v>8</v>
      </c>
      <c r="G166" s="49">
        <f t="shared" si="28"/>
        <v>13.799999999999997</v>
      </c>
      <c r="H166" s="51">
        <f t="shared" si="29"/>
        <v>21.799999999999997</v>
      </c>
      <c r="I166" s="38"/>
      <c r="J166" s="39"/>
      <c r="K166" s="39"/>
      <c r="L166" s="39"/>
      <c r="M166" s="11"/>
      <c r="N166" s="39"/>
      <c r="O166" s="39"/>
      <c r="P166" s="11"/>
      <c r="Q166" s="39"/>
    </row>
    <row r="167" spans="1:17" ht="35.1" customHeight="1" x14ac:dyDescent="0.25">
      <c r="A167" s="21" t="s">
        <v>211</v>
      </c>
      <c r="B167" s="49">
        <v>28.76</v>
      </c>
      <c r="C167" s="49">
        <v>29</v>
      </c>
      <c r="D167" s="49">
        <f t="shared" si="30"/>
        <v>23.640000000000004</v>
      </c>
      <c r="E167" s="51">
        <v>81.400000000000006</v>
      </c>
      <c r="F167" s="49">
        <v>6.54</v>
      </c>
      <c r="G167" s="49">
        <f t="shared" si="28"/>
        <v>12.059999999999995</v>
      </c>
      <c r="H167" s="51">
        <f t="shared" si="29"/>
        <v>18.599999999999994</v>
      </c>
      <c r="I167" s="38"/>
      <c r="J167" s="39"/>
      <c r="K167" s="39"/>
      <c r="L167" s="39"/>
      <c r="M167" s="11"/>
      <c r="N167" s="39"/>
      <c r="O167" s="39"/>
      <c r="P167" s="11"/>
      <c r="Q167" s="39"/>
    </row>
    <row r="168" spans="1:17" ht="27.6" customHeight="1" x14ac:dyDescent="0.25">
      <c r="A168" s="16" t="s">
        <v>17</v>
      </c>
      <c r="B168" s="49"/>
      <c r="C168" s="49"/>
      <c r="D168" s="49"/>
      <c r="E168" s="17"/>
      <c r="F168" s="14"/>
      <c r="G168" s="49"/>
      <c r="H168" s="51"/>
      <c r="I168" s="38"/>
      <c r="J168" s="39"/>
      <c r="K168" s="39"/>
      <c r="L168" s="39"/>
      <c r="M168" s="11"/>
      <c r="N168" s="39"/>
      <c r="O168" s="39"/>
      <c r="P168" s="11"/>
      <c r="Q168" s="39"/>
    </row>
    <row r="169" spans="1:17" ht="27.6" customHeight="1" x14ac:dyDescent="0.25">
      <c r="A169" s="16"/>
      <c r="B169" s="49">
        <v>0</v>
      </c>
      <c r="C169" s="49">
        <v>0</v>
      </c>
      <c r="D169" s="49">
        <v>0</v>
      </c>
      <c r="E169" s="49">
        <v>0</v>
      </c>
      <c r="F169" s="49">
        <v>0</v>
      </c>
      <c r="G169" s="49">
        <v>0</v>
      </c>
      <c r="H169" s="49">
        <v>0</v>
      </c>
      <c r="I169" s="38"/>
      <c r="J169" s="39"/>
      <c r="K169" s="39"/>
      <c r="L169" s="39"/>
      <c r="M169" s="11"/>
      <c r="N169" s="39"/>
      <c r="O169" s="39"/>
      <c r="P169" s="11"/>
      <c r="Q169" s="39"/>
    </row>
    <row r="170" spans="1:17" ht="27.6" customHeight="1" x14ac:dyDescent="0.25">
      <c r="A170" s="16"/>
      <c r="B170" s="49">
        <v>0</v>
      </c>
      <c r="C170" s="49">
        <v>0</v>
      </c>
      <c r="D170" s="49">
        <v>0</v>
      </c>
      <c r="E170" s="49">
        <v>0</v>
      </c>
      <c r="F170" s="49">
        <v>0</v>
      </c>
      <c r="G170" s="49">
        <v>0</v>
      </c>
      <c r="H170" s="49">
        <v>0</v>
      </c>
      <c r="I170" s="38"/>
      <c r="J170" s="39"/>
      <c r="K170" s="39"/>
      <c r="L170" s="39"/>
      <c r="M170" s="11"/>
      <c r="N170" s="39"/>
      <c r="O170" s="39"/>
      <c r="P170" s="11"/>
      <c r="Q170" s="39"/>
    </row>
    <row r="171" spans="1:17" ht="27.6" customHeight="1" x14ac:dyDescent="0.25">
      <c r="A171" s="40" t="s">
        <v>15</v>
      </c>
      <c r="B171" s="49"/>
      <c r="C171" s="49"/>
      <c r="D171" s="49"/>
      <c r="E171" s="17"/>
      <c r="F171" s="14"/>
      <c r="G171" s="49"/>
      <c r="H171" s="51"/>
      <c r="I171" s="38"/>
      <c r="J171" s="39"/>
      <c r="K171" s="39"/>
      <c r="L171" s="39"/>
      <c r="M171" s="11"/>
      <c r="N171" s="39"/>
      <c r="O171" s="39"/>
      <c r="P171" s="11"/>
      <c r="Q171" s="39"/>
    </row>
    <row r="172" spans="1:17" ht="27.6" customHeight="1" x14ac:dyDescent="0.25">
      <c r="A172" s="40" t="s">
        <v>15</v>
      </c>
      <c r="B172" s="49"/>
      <c r="C172" s="49"/>
      <c r="D172" s="49"/>
      <c r="E172" s="17"/>
      <c r="F172" s="14"/>
      <c r="G172" s="49"/>
      <c r="H172" s="51"/>
      <c r="I172" s="38"/>
      <c r="J172" s="39"/>
      <c r="K172" s="39"/>
      <c r="L172" s="39"/>
      <c r="M172" s="11"/>
      <c r="N172" s="39"/>
      <c r="O172" s="39"/>
      <c r="P172" s="11"/>
      <c r="Q172" s="39"/>
    </row>
    <row r="173" spans="1:17" ht="27.6" customHeight="1" x14ac:dyDescent="0.25">
      <c r="A173" s="16" t="s">
        <v>18</v>
      </c>
      <c r="B173" s="48">
        <f>AVERAGE(B174:B179)</f>
        <v>35.175000000000004</v>
      </c>
      <c r="C173" s="48">
        <f t="shared" ref="C173:H173" si="32">AVERAGE(C174:C179)</f>
        <v>25.443333333333332</v>
      </c>
      <c r="D173" s="48">
        <f t="shared" si="32"/>
        <v>13.615</v>
      </c>
      <c r="E173" s="48">
        <f t="shared" si="32"/>
        <v>74.233333333333334</v>
      </c>
      <c r="F173" s="48">
        <f t="shared" si="32"/>
        <v>6.919999999999999</v>
      </c>
      <c r="G173" s="48">
        <f t="shared" si="32"/>
        <v>18.846666666666668</v>
      </c>
      <c r="H173" s="48">
        <f t="shared" si="32"/>
        <v>25.766666666666669</v>
      </c>
      <c r="I173" s="38"/>
      <c r="J173" s="39"/>
      <c r="K173" s="39"/>
      <c r="L173" s="39"/>
      <c r="M173" s="11"/>
      <c r="N173" s="39"/>
      <c r="O173" s="39"/>
      <c r="P173" s="11"/>
      <c r="Q173" s="39"/>
    </row>
    <row r="174" spans="1:17" ht="27.6" customHeight="1" x14ac:dyDescent="0.25">
      <c r="A174" s="1" t="s">
        <v>229</v>
      </c>
      <c r="B174" s="49">
        <v>44</v>
      </c>
      <c r="C174" s="49">
        <v>20</v>
      </c>
      <c r="D174" s="49">
        <v>8.7999999999999972</v>
      </c>
      <c r="E174" s="17">
        <v>72.8</v>
      </c>
      <c r="F174" s="49">
        <v>5</v>
      </c>
      <c r="G174" s="49">
        <f t="shared" si="28"/>
        <v>22.200000000000003</v>
      </c>
      <c r="H174" s="51">
        <f t="shared" si="29"/>
        <v>27.200000000000003</v>
      </c>
      <c r="I174" s="38"/>
      <c r="J174" s="39"/>
      <c r="K174" s="39"/>
      <c r="L174" s="39"/>
      <c r="M174" s="11"/>
      <c r="N174" s="39"/>
      <c r="O174" s="39"/>
      <c r="P174" s="11"/>
      <c r="Q174" s="39"/>
    </row>
    <row r="175" spans="1:17" ht="27.6" customHeight="1" x14ac:dyDescent="0.25">
      <c r="A175" s="1" t="s">
        <v>230</v>
      </c>
      <c r="B175" s="49">
        <v>28.65</v>
      </c>
      <c r="C175" s="49">
        <v>23.56</v>
      </c>
      <c r="D175" s="49">
        <f t="shared" si="30"/>
        <v>20.589999999999996</v>
      </c>
      <c r="E175" s="17">
        <v>72.8</v>
      </c>
      <c r="F175" s="49">
        <v>9.98</v>
      </c>
      <c r="G175" s="49">
        <f t="shared" si="28"/>
        <v>17.220000000000002</v>
      </c>
      <c r="H175" s="51">
        <f t="shared" si="29"/>
        <v>27.200000000000003</v>
      </c>
      <c r="I175" s="38"/>
      <c r="J175" s="39"/>
      <c r="K175" s="39"/>
      <c r="L175" s="39"/>
      <c r="M175" s="11"/>
      <c r="N175" s="39"/>
      <c r="O175" s="39"/>
      <c r="P175" s="11"/>
      <c r="Q175" s="39"/>
    </row>
    <row r="176" spans="1:17" ht="27.6" customHeight="1" x14ac:dyDescent="0.25">
      <c r="A176" s="1" t="s">
        <v>231</v>
      </c>
      <c r="B176" s="49">
        <v>28.4</v>
      </c>
      <c r="C176" s="49">
        <v>32.6</v>
      </c>
      <c r="D176" s="49">
        <f t="shared" si="30"/>
        <v>9</v>
      </c>
      <c r="E176" s="17">
        <v>70</v>
      </c>
      <c r="F176" s="49">
        <v>5</v>
      </c>
      <c r="G176" s="49">
        <f t="shared" si="28"/>
        <v>25</v>
      </c>
      <c r="H176" s="51">
        <f t="shared" si="29"/>
        <v>30</v>
      </c>
      <c r="I176" s="38"/>
      <c r="J176" s="39"/>
      <c r="K176" s="39"/>
      <c r="L176" s="39"/>
      <c r="M176" s="11"/>
      <c r="N176" s="39"/>
      <c r="O176" s="39"/>
      <c r="P176" s="11"/>
      <c r="Q176" s="39"/>
    </row>
    <row r="177" spans="1:17" ht="27.6" customHeight="1" x14ac:dyDescent="0.25">
      <c r="A177" s="1" t="s">
        <v>232</v>
      </c>
      <c r="B177" s="49">
        <v>35</v>
      </c>
      <c r="C177" s="49">
        <v>28.5</v>
      </c>
      <c r="D177" s="49">
        <f t="shared" si="30"/>
        <v>10.299999999999997</v>
      </c>
      <c r="E177" s="17">
        <v>73.8</v>
      </c>
      <c r="F177" s="49">
        <v>8.6999999999999993</v>
      </c>
      <c r="G177" s="49">
        <f t="shared" si="28"/>
        <v>17.500000000000004</v>
      </c>
      <c r="H177" s="51">
        <f t="shared" si="29"/>
        <v>26.200000000000003</v>
      </c>
      <c r="I177" s="38"/>
      <c r="J177" s="39"/>
      <c r="K177" s="39"/>
      <c r="L177" s="39"/>
      <c r="M177" s="11"/>
      <c r="N177" s="39"/>
      <c r="O177" s="39"/>
      <c r="P177" s="11"/>
      <c r="Q177" s="39"/>
    </row>
    <row r="178" spans="1:17" ht="27.6" customHeight="1" x14ac:dyDescent="0.25">
      <c r="A178" s="1" t="s">
        <v>233</v>
      </c>
      <c r="B178" s="49">
        <v>37</v>
      </c>
      <c r="C178" s="49">
        <v>26</v>
      </c>
      <c r="D178" s="49">
        <f t="shared" si="30"/>
        <v>15</v>
      </c>
      <c r="E178" s="17">
        <v>78</v>
      </c>
      <c r="F178" s="49">
        <v>6.5</v>
      </c>
      <c r="G178" s="49">
        <f t="shared" si="28"/>
        <v>15.5</v>
      </c>
      <c r="H178" s="51">
        <f t="shared" si="29"/>
        <v>22</v>
      </c>
      <c r="I178" s="38"/>
      <c r="J178" s="39"/>
      <c r="K178" s="39"/>
      <c r="L178" s="39"/>
      <c r="M178" s="11"/>
      <c r="N178" s="39"/>
      <c r="O178" s="39"/>
      <c r="P178" s="11"/>
      <c r="Q178" s="39"/>
    </row>
    <row r="179" spans="1:17" ht="27.6" customHeight="1" x14ac:dyDescent="0.25">
      <c r="A179" s="1" t="s">
        <v>235</v>
      </c>
      <c r="B179" s="52">
        <v>38</v>
      </c>
      <c r="C179" s="49">
        <v>22</v>
      </c>
      <c r="D179" s="49">
        <f t="shared" si="30"/>
        <v>18</v>
      </c>
      <c r="E179" s="17">
        <v>78</v>
      </c>
      <c r="F179" s="49">
        <v>6.34</v>
      </c>
      <c r="G179" s="49">
        <f t="shared" si="28"/>
        <v>15.66</v>
      </c>
      <c r="H179" s="51">
        <f t="shared" si="29"/>
        <v>22</v>
      </c>
      <c r="I179" s="38"/>
      <c r="J179" s="39"/>
      <c r="K179" s="39"/>
      <c r="L179" s="39"/>
      <c r="M179" s="11"/>
      <c r="N179" s="39"/>
      <c r="O179" s="39"/>
      <c r="P179" s="11"/>
      <c r="Q179" s="39"/>
    </row>
    <row r="180" spans="1:17" ht="27.6" customHeight="1" x14ac:dyDescent="0.25">
      <c r="A180" s="16" t="s">
        <v>19</v>
      </c>
      <c r="B180" s="53">
        <f>AVERAGE(B181:B184)</f>
        <v>36.094999999999999</v>
      </c>
      <c r="C180" s="53">
        <f t="shared" ref="C180:H180" si="33">AVERAGE(C181:C184)</f>
        <v>29.625</v>
      </c>
      <c r="D180" s="53">
        <f t="shared" si="33"/>
        <v>6.9799999999999986</v>
      </c>
      <c r="E180" s="53">
        <f t="shared" si="33"/>
        <v>72.7</v>
      </c>
      <c r="F180" s="53">
        <f t="shared" si="33"/>
        <v>7.2925000000000004</v>
      </c>
      <c r="G180" s="53">
        <f t="shared" si="33"/>
        <v>20.0075</v>
      </c>
      <c r="H180" s="53">
        <f t="shared" si="33"/>
        <v>27.3</v>
      </c>
      <c r="I180" s="38"/>
      <c r="J180" s="39"/>
      <c r="K180" s="39"/>
      <c r="L180" s="39"/>
      <c r="M180" s="11"/>
      <c r="N180" s="39"/>
      <c r="O180" s="39"/>
      <c r="P180" s="11"/>
      <c r="Q180" s="39"/>
    </row>
    <row r="181" spans="1:17" ht="27.6" customHeight="1" x14ac:dyDescent="0.25">
      <c r="A181" s="1" t="s">
        <v>234</v>
      </c>
      <c r="B181" s="52">
        <v>26.78</v>
      </c>
      <c r="C181" s="49">
        <v>35</v>
      </c>
      <c r="D181" s="49">
        <f t="shared" si="30"/>
        <v>9.4200000000000017</v>
      </c>
      <c r="E181" s="17">
        <v>71.2</v>
      </c>
      <c r="F181" s="49">
        <v>8</v>
      </c>
      <c r="G181" s="49">
        <f t="shared" si="28"/>
        <v>20.799999999999997</v>
      </c>
      <c r="H181" s="51">
        <f t="shared" si="29"/>
        <v>28.799999999999997</v>
      </c>
      <c r="I181" s="38"/>
      <c r="J181" s="39"/>
      <c r="K181" s="39"/>
      <c r="L181" s="39"/>
      <c r="M181" s="11"/>
      <c r="N181" s="39"/>
      <c r="O181" s="39"/>
      <c r="P181" s="11"/>
      <c r="Q181" s="39"/>
    </row>
    <row r="182" spans="1:17" ht="27.6" customHeight="1" x14ac:dyDescent="0.25">
      <c r="A182" s="1" t="s">
        <v>236</v>
      </c>
      <c r="B182" s="52">
        <v>40</v>
      </c>
      <c r="C182" s="49">
        <v>33</v>
      </c>
      <c r="D182" s="49">
        <f t="shared" si="30"/>
        <v>4.2000000000000028</v>
      </c>
      <c r="E182" s="17">
        <v>77.2</v>
      </c>
      <c r="F182" s="49">
        <v>5</v>
      </c>
      <c r="G182" s="49">
        <f t="shared" si="28"/>
        <v>17.799999999999997</v>
      </c>
      <c r="H182" s="51">
        <f t="shared" si="29"/>
        <v>22.799999999999997</v>
      </c>
      <c r="I182" s="38"/>
      <c r="J182" s="39"/>
      <c r="K182" s="39"/>
      <c r="L182" s="39"/>
      <c r="M182" s="11"/>
      <c r="N182" s="39"/>
      <c r="O182" s="39"/>
      <c r="P182" s="11"/>
      <c r="Q182" s="39"/>
    </row>
    <row r="183" spans="1:17" ht="27.6" customHeight="1" x14ac:dyDescent="0.25">
      <c r="A183" s="1" t="s">
        <v>237</v>
      </c>
      <c r="B183" s="52">
        <v>34.6</v>
      </c>
      <c r="C183" s="49">
        <v>28.5</v>
      </c>
      <c r="D183" s="49">
        <f t="shared" si="30"/>
        <v>6.8999999999999986</v>
      </c>
      <c r="E183" s="17">
        <v>70</v>
      </c>
      <c r="F183" s="49">
        <v>10.17</v>
      </c>
      <c r="G183" s="49">
        <f t="shared" si="28"/>
        <v>19.829999999999998</v>
      </c>
      <c r="H183" s="51">
        <f t="shared" si="29"/>
        <v>30</v>
      </c>
      <c r="I183" s="38"/>
      <c r="J183" s="39"/>
      <c r="K183" s="39"/>
      <c r="L183" s="39"/>
      <c r="M183" s="11"/>
      <c r="N183" s="39"/>
      <c r="O183" s="39"/>
      <c r="P183" s="11"/>
      <c r="Q183" s="39"/>
    </row>
    <row r="184" spans="1:17" ht="27.6" customHeight="1" x14ac:dyDescent="0.25">
      <c r="A184" s="1" t="s">
        <v>238</v>
      </c>
      <c r="B184" s="52">
        <v>43</v>
      </c>
      <c r="C184" s="49">
        <v>22</v>
      </c>
      <c r="D184" s="49">
        <f t="shared" si="30"/>
        <v>7.3999999999999915</v>
      </c>
      <c r="E184" s="17">
        <v>72.399999999999991</v>
      </c>
      <c r="F184" s="49">
        <v>6</v>
      </c>
      <c r="G184" s="49">
        <f t="shared" si="28"/>
        <v>21.600000000000009</v>
      </c>
      <c r="H184" s="51">
        <f t="shared" si="29"/>
        <v>27.600000000000009</v>
      </c>
      <c r="I184" s="38"/>
      <c r="J184" s="39"/>
      <c r="K184" s="39"/>
      <c r="L184" s="39"/>
      <c r="M184" s="11"/>
      <c r="N184" s="39"/>
      <c r="O184" s="39"/>
      <c r="P184" s="11"/>
      <c r="Q184" s="39"/>
    </row>
    <row r="185" spans="1:17" ht="27.6" customHeight="1" x14ac:dyDescent="0.25">
      <c r="A185" s="20" t="s">
        <v>20</v>
      </c>
      <c r="B185" s="48">
        <f>AVERAGE(B186:B197)</f>
        <v>37.366666666666667</v>
      </c>
      <c r="C185" s="48">
        <f t="shared" ref="C185:H185" si="34">AVERAGE(C186:C197)</f>
        <v>29.685833333333335</v>
      </c>
      <c r="D185" s="48">
        <f t="shared" si="34"/>
        <v>10.680833333333331</v>
      </c>
      <c r="E185" s="48">
        <f t="shared" si="34"/>
        <v>77.733333333333334</v>
      </c>
      <c r="F185" s="48">
        <f t="shared" si="34"/>
        <v>6.9408333333333339</v>
      </c>
      <c r="G185" s="48">
        <f t="shared" si="34"/>
        <v>15.325833333333334</v>
      </c>
      <c r="H185" s="48">
        <f t="shared" si="34"/>
        <v>22.266666666666666</v>
      </c>
      <c r="I185" s="38"/>
      <c r="J185" s="39"/>
      <c r="K185" s="39"/>
      <c r="L185" s="39"/>
      <c r="M185" s="11"/>
      <c r="N185" s="39"/>
      <c r="O185" s="39"/>
      <c r="P185" s="11"/>
      <c r="Q185" s="39"/>
    </row>
    <row r="186" spans="1:17" ht="27.6" customHeight="1" x14ac:dyDescent="0.25">
      <c r="A186" s="18" t="s">
        <v>216</v>
      </c>
      <c r="B186" s="49">
        <v>35</v>
      </c>
      <c r="C186" s="49">
        <v>36</v>
      </c>
      <c r="D186" s="49">
        <f t="shared" si="30"/>
        <v>5.5999999999999943</v>
      </c>
      <c r="E186" s="51">
        <v>76.599999999999994</v>
      </c>
      <c r="F186" s="49">
        <v>5</v>
      </c>
      <c r="G186" s="49">
        <f t="shared" si="28"/>
        <v>18.400000000000006</v>
      </c>
      <c r="H186" s="51">
        <f t="shared" si="29"/>
        <v>23.400000000000006</v>
      </c>
      <c r="I186" s="38"/>
      <c r="J186" s="39"/>
      <c r="K186" s="39"/>
      <c r="L186" s="39"/>
      <c r="M186" s="11"/>
      <c r="N186" s="39"/>
      <c r="O186" s="39"/>
      <c r="P186" s="11"/>
      <c r="Q186" s="39"/>
    </row>
    <row r="187" spans="1:17" ht="27.6" customHeight="1" x14ac:dyDescent="0.25">
      <c r="A187" s="18" t="s">
        <v>217</v>
      </c>
      <c r="B187" s="49">
        <v>43</v>
      </c>
      <c r="C187" s="49">
        <v>31</v>
      </c>
      <c r="D187" s="49">
        <f t="shared" si="30"/>
        <v>3.7999999999999972</v>
      </c>
      <c r="E187" s="51">
        <v>77.8</v>
      </c>
      <c r="F187" s="49">
        <v>6.7</v>
      </c>
      <c r="G187" s="49">
        <f t="shared" si="28"/>
        <v>15.500000000000004</v>
      </c>
      <c r="H187" s="51">
        <f t="shared" si="29"/>
        <v>22.200000000000003</v>
      </c>
      <c r="I187" s="38"/>
      <c r="J187" s="39"/>
      <c r="K187" s="39"/>
      <c r="L187" s="39"/>
      <c r="M187" s="11"/>
      <c r="N187" s="39"/>
      <c r="O187" s="39"/>
      <c r="P187" s="11"/>
      <c r="Q187" s="39"/>
    </row>
    <row r="188" spans="1:17" ht="27.6" customHeight="1" x14ac:dyDescent="0.25">
      <c r="A188" s="18" t="s">
        <v>219</v>
      </c>
      <c r="B188" s="49">
        <v>38</v>
      </c>
      <c r="C188" s="49">
        <v>25</v>
      </c>
      <c r="D188" s="49">
        <f t="shared" si="30"/>
        <v>15</v>
      </c>
      <c r="E188" s="51">
        <v>78</v>
      </c>
      <c r="F188" s="49">
        <v>6.32</v>
      </c>
      <c r="G188" s="49">
        <f t="shared" si="28"/>
        <v>15.68</v>
      </c>
      <c r="H188" s="51">
        <f t="shared" si="29"/>
        <v>22</v>
      </c>
      <c r="I188" s="38"/>
      <c r="J188" s="39"/>
      <c r="K188" s="39"/>
      <c r="L188" s="39"/>
      <c r="M188" s="11"/>
      <c r="N188" s="39"/>
      <c r="O188" s="39"/>
      <c r="P188" s="11"/>
      <c r="Q188" s="39"/>
    </row>
    <row r="189" spans="1:17" ht="27.6" customHeight="1" x14ac:dyDescent="0.25">
      <c r="A189" s="18" t="s">
        <v>220</v>
      </c>
      <c r="B189" s="49">
        <v>37</v>
      </c>
      <c r="C189" s="49">
        <v>30</v>
      </c>
      <c r="D189" s="49">
        <f t="shared" si="30"/>
        <v>9</v>
      </c>
      <c r="E189" s="51">
        <v>76</v>
      </c>
      <c r="F189" s="49">
        <v>8</v>
      </c>
      <c r="G189" s="49">
        <f t="shared" si="28"/>
        <v>16</v>
      </c>
      <c r="H189" s="51">
        <f t="shared" si="29"/>
        <v>24</v>
      </c>
      <c r="I189" s="38"/>
      <c r="J189" s="39"/>
      <c r="K189" s="39"/>
      <c r="L189" s="39"/>
      <c r="M189" s="11"/>
      <c r="N189" s="39"/>
      <c r="O189" s="39"/>
      <c r="P189" s="11"/>
      <c r="Q189" s="39"/>
    </row>
    <row r="190" spans="1:17" ht="27.6" customHeight="1" x14ac:dyDescent="0.25">
      <c r="A190" s="18" t="s">
        <v>221</v>
      </c>
      <c r="B190" s="49">
        <v>37</v>
      </c>
      <c r="C190" s="49">
        <v>38</v>
      </c>
      <c r="D190" s="49">
        <f t="shared" si="30"/>
        <v>4</v>
      </c>
      <c r="E190" s="51">
        <v>79</v>
      </c>
      <c r="F190" s="49">
        <v>5.9</v>
      </c>
      <c r="G190" s="49">
        <f t="shared" si="28"/>
        <v>15.1</v>
      </c>
      <c r="H190" s="51">
        <f t="shared" si="29"/>
        <v>21</v>
      </c>
      <c r="I190" s="38"/>
      <c r="J190" s="39"/>
      <c r="K190" s="39"/>
      <c r="L190" s="39"/>
      <c r="M190" s="11"/>
      <c r="N190" s="39"/>
      <c r="O190" s="39"/>
      <c r="P190" s="11"/>
      <c r="Q190" s="39"/>
    </row>
    <row r="191" spans="1:17" ht="27.6" customHeight="1" x14ac:dyDescent="0.25">
      <c r="A191" s="18" t="s">
        <v>222</v>
      </c>
      <c r="B191" s="49">
        <v>35</v>
      </c>
      <c r="C191" s="49">
        <v>33</v>
      </c>
      <c r="D191" s="49">
        <f t="shared" si="30"/>
        <v>9.7999999999999972</v>
      </c>
      <c r="E191" s="51">
        <v>77.8</v>
      </c>
      <c r="F191" s="49">
        <v>6</v>
      </c>
      <c r="G191" s="49">
        <f t="shared" si="28"/>
        <v>16.200000000000003</v>
      </c>
      <c r="H191" s="51">
        <f t="shared" si="29"/>
        <v>22.200000000000003</v>
      </c>
      <c r="I191" s="38"/>
      <c r="J191" s="39"/>
      <c r="K191" s="39"/>
      <c r="L191" s="39"/>
      <c r="M191" s="11"/>
      <c r="N191" s="39"/>
      <c r="O191" s="39"/>
      <c r="P191" s="11"/>
      <c r="Q191" s="39"/>
    </row>
    <row r="192" spans="1:17" ht="27.6" customHeight="1" x14ac:dyDescent="0.25">
      <c r="A192" s="18" t="s">
        <v>223</v>
      </c>
      <c r="B192" s="49">
        <v>45</v>
      </c>
      <c r="C192" s="49">
        <v>21</v>
      </c>
      <c r="D192" s="49">
        <f t="shared" si="30"/>
        <v>12.400000000000006</v>
      </c>
      <c r="E192" s="51">
        <v>78.400000000000006</v>
      </c>
      <c r="F192" s="49">
        <v>5</v>
      </c>
      <c r="G192" s="49">
        <f t="shared" si="28"/>
        <v>16.599999999999994</v>
      </c>
      <c r="H192" s="51">
        <f t="shared" si="29"/>
        <v>21.599999999999994</v>
      </c>
      <c r="I192" s="38"/>
      <c r="J192" s="39"/>
      <c r="K192" s="39"/>
      <c r="L192" s="39"/>
      <c r="M192" s="11"/>
      <c r="N192" s="39"/>
      <c r="O192" s="39"/>
      <c r="P192" s="11"/>
      <c r="Q192" s="39"/>
    </row>
    <row r="193" spans="1:17" ht="27.6" customHeight="1" x14ac:dyDescent="0.25">
      <c r="A193" s="18" t="s">
        <v>224</v>
      </c>
      <c r="B193" s="49">
        <v>36</v>
      </c>
      <c r="C193" s="49">
        <v>34.229999999999997</v>
      </c>
      <c r="D193" s="49">
        <f t="shared" si="30"/>
        <v>9.9699999999999918</v>
      </c>
      <c r="E193" s="51">
        <v>80.199999999999989</v>
      </c>
      <c r="F193" s="49">
        <v>7.98</v>
      </c>
      <c r="G193" s="49">
        <f t="shared" si="28"/>
        <v>11.820000000000011</v>
      </c>
      <c r="H193" s="51">
        <f t="shared" si="29"/>
        <v>19.800000000000011</v>
      </c>
      <c r="I193" s="38"/>
      <c r="J193" s="39"/>
      <c r="K193" s="39"/>
      <c r="L193" s="39"/>
      <c r="M193" s="11"/>
      <c r="N193" s="39"/>
      <c r="O193" s="39"/>
      <c r="P193" s="11"/>
      <c r="Q193" s="39"/>
    </row>
    <row r="194" spans="1:17" ht="27.6" customHeight="1" x14ac:dyDescent="0.25">
      <c r="A194" s="18" t="s">
        <v>225</v>
      </c>
      <c r="B194" s="49">
        <v>37</v>
      </c>
      <c r="C194" s="49">
        <v>40</v>
      </c>
      <c r="D194" s="49">
        <f t="shared" si="30"/>
        <v>4.1999999999999886</v>
      </c>
      <c r="E194" s="51">
        <v>81.199999999999989</v>
      </c>
      <c r="F194" s="49">
        <v>7</v>
      </c>
      <c r="G194" s="49">
        <f t="shared" si="28"/>
        <v>11.800000000000011</v>
      </c>
      <c r="H194" s="51">
        <f t="shared" si="29"/>
        <v>18.800000000000011</v>
      </c>
      <c r="I194" s="38"/>
      <c r="J194" s="39"/>
      <c r="K194" s="39"/>
      <c r="L194" s="39"/>
      <c r="M194" s="11"/>
      <c r="N194" s="39"/>
      <c r="O194" s="39"/>
      <c r="P194" s="11"/>
      <c r="Q194" s="39"/>
    </row>
    <row r="195" spans="1:17" ht="27.6" customHeight="1" x14ac:dyDescent="0.25">
      <c r="A195" s="18" t="s">
        <v>226</v>
      </c>
      <c r="B195" s="49">
        <v>40</v>
      </c>
      <c r="C195" s="49">
        <v>19</v>
      </c>
      <c r="D195" s="49">
        <f t="shared" si="30"/>
        <v>18.200000000000003</v>
      </c>
      <c r="E195" s="51">
        <v>77.2</v>
      </c>
      <c r="F195" s="49">
        <v>9.16</v>
      </c>
      <c r="G195" s="49">
        <f t="shared" si="28"/>
        <v>13.639999999999997</v>
      </c>
      <c r="H195" s="51">
        <f t="shared" si="29"/>
        <v>22.799999999999997</v>
      </c>
      <c r="I195" s="38"/>
      <c r="J195" s="39"/>
      <c r="K195" s="39"/>
      <c r="L195" s="39"/>
      <c r="M195" s="11"/>
      <c r="N195" s="39"/>
      <c r="O195" s="39"/>
      <c r="P195" s="11"/>
      <c r="Q195" s="39"/>
    </row>
    <row r="196" spans="1:17" ht="27.6" customHeight="1" x14ac:dyDescent="0.25">
      <c r="A196" s="18" t="s">
        <v>227</v>
      </c>
      <c r="B196" s="49">
        <v>32.700000000000003</v>
      </c>
      <c r="C196" s="49">
        <v>19</v>
      </c>
      <c r="D196" s="49">
        <f t="shared" si="30"/>
        <v>20.099999999999994</v>
      </c>
      <c r="E196" s="51">
        <v>71.8</v>
      </c>
      <c r="F196" s="49">
        <v>6</v>
      </c>
      <c r="G196" s="49">
        <f t="shared" si="28"/>
        <v>22.200000000000003</v>
      </c>
      <c r="H196" s="51">
        <f t="shared" si="29"/>
        <v>28.200000000000003</v>
      </c>
      <c r="I196" s="38"/>
      <c r="J196" s="39"/>
      <c r="K196" s="39"/>
      <c r="L196" s="39"/>
      <c r="M196" s="11"/>
      <c r="N196" s="39"/>
      <c r="O196" s="39"/>
      <c r="P196" s="11"/>
      <c r="Q196" s="39"/>
    </row>
    <row r="197" spans="1:17" ht="27.6" customHeight="1" x14ac:dyDescent="0.25">
      <c r="A197" s="18" t="s">
        <v>228</v>
      </c>
      <c r="B197" s="49">
        <v>32.700000000000003</v>
      </c>
      <c r="C197" s="49">
        <v>30</v>
      </c>
      <c r="D197" s="49">
        <f t="shared" si="30"/>
        <v>16.099999999999994</v>
      </c>
      <c r="E197" s="51">
        <v>78.8</v>
      </c>
      <c r="F197" s="49">
        <v>10.23</v>
      </c>
      <c r="G197" s="49">
        <f t="shared" si="28"/>
        <v>10.970000000000002</v>
      </c>
      <c r="H197" s="51">
        <f t="shared" si="29"/>
        <v>21.200000000000003</v>
      </c>
      <c r="I197" s="38"/>
      <c r="J197" s="39"/>
      <c r="K197" s="39"/>
      <c r="L197" s="39"/>
      <c r="M197" s="11"/>
      <c r="N197" s="39"/>
      <c r="O197" s="39"/>
      <c r="P197" s="11"/>
      <c r="Q197" s="39"/>
    </row>
    <row r="198" spans="1:17" ht="27.6" customHeight="1" x14ac:dyDescent="0.25">
      <c r="A198" s="16" t="s">
        <v>21</v>
      </c>
      <c r="B198" s="48">
        <f>B199</f>
        <v>44</v>
      </c>
      <c r="C198" s="48">
        <f t="shared" ref="C198:H198" si="35">C199</f>
        <v>22</v>
      </c>
      <c r="D198" s="48">
        <f t="shared" si="35"/>
        <v>13.600000000000009</v>
      </c>
      <c r="E198" s="48">
        <f t="shared" si="35"/>
        <v>79.600000000000009</v>
      </c>
      <c r="F198" s="48">
        <f t="shared" si="35"/>
        <v>6</v>
      </c>
      <c r="G198" s="48">
        <f t="shared" si="35"/>
        <v>14.399999999999991</v>
      </c>
      <c r="H198" s="48">
        <f t="shared" si="35"/>
        <v>20.399999999999991</v>
      </c>
      <c r="I198" s="38"/>
      <c r="J198" s="39"/>
      <c r="K198" s="39"/>
      <c r="L198" s="39"/>
      <c r="M198" s="11"/>
      <c r="N198" s="39"/>
      <c r="O198" s="39"/>
      <c r="P198" s="11"/>
      <c r="Q198" s="39"/>
    </row>
    <row r="199" spans="1:17" ht="27.6" customHeight="1" x14ac:dyDescent="0.25">
      <c r="A199" s="18" t="s">
        <v>218</v>
      </c>
      <c r="B199" s="49">
        <v>44</v>
      </c>
      <c r="C199" s="49">
        <v>22</v>
      </c>
      <c r="D199" s="49">
        <f t="shared" si="30"/>
        <v>13.600000000000009</v>
      </c>
      <c r="E199" s="51">
        <v>79.600000000000009</v>
      </c>
      <c r="F199" s="49">
        <v>6</v>
      </c>
      <c r="G199" s="49">
        <f t="shared" si="28"/>
        <v>14.399999999999991</v>
      </c>
      <c r="H199" s="51">
        <f t="shared" si="29"/>
        <v>20.399999999999991</v>
      </c>
      <c r="I199" s="38"/>
      <c r="J199" s="39"/>
      <c r="K199" s="39"/>
      <c r="L199" s="39"/>
      <c r="M199" s="11"/>
      <c r="N199" s="39"/>
      <c r="O199" s="39"/>
      <c r="P199" s="11"/>
      <c r="Q199" s="39"/>
    </row>
    <row r="200" spans="1:17" ht="27.6" customHeight="1" x14ac:dyDescent="0.25">
      <c r="A200" s="16" t="s">
        <v>22</v>
      </c>
      <c r="B200" s="12"/>
      <c r="C200" s="12"/>
      <c r="D200" s="12"/>
      <c r="E200" s="17"/>
      <c r="F200" s="12"/>
      <c r="G200" s="12"/>
      <c r="H200" s="51"/>
      <c r="I200" s="38"/>
      <c r="J200" s="39"/>
      <c r="K200" s="39"/>
      <c r="L200" s="39"/>
      <c r="M200" s="11"/>
      <c r="N200" s="39"/>
      <c r="O200" s="39"/>
      <c r="P200" s="11"/>
      <c r="Q200" s="39"/>
    </row>
    <row r="201" spans="1:17" ht="27.6" customHeight="1" x14ac:dyDescent="0.25">
      <c r="F201" s="56" t="s">
        <v>239</v>
      </c>
      <c r="G201" s="54"/>
      <c r="H201" s="54"/>
    </row>
    <row r="202" spans="1:17" ht="27.6" customHeight="1" x14ac:dyDescent="0.25"/>
    <row r="203" spans="1:17" ht="27.6" customHeight="1" x14ac:dyDescent="0.25">
      <c r="A203" s="59" t="s">
        <v>23</v>
      </c>
    </row>
  </sheetData>
  <mergeCells count="12">
    <mergeCell ref="J99:J101"/>
    <mergeCell ref="A4:I4"/>
    <mergeCell ref="A71:I71"/>
    <mergeCell ref="A138:A139"/>
    <mergeCell ref="B138:I138"/>
    <mergeCell ref="J138:Q138"/>
    <mergeCell ref="A14:A15"/>
    <mergeCell ref="B14:I14"/>
    <mergeCell ref="A6:R6"/>
    <mergeCell ref="A79:A80"/>
    <mergeCell ref="B79:I79"/>
    <mergeCell ref="J79:Q79"/>
  </mergeCells>
  <pageMargins left="0.2" right="0.1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31" zoomScale="50" zoomScaleNormal="50" workbookViewId="0">
      <selection activeCell="C8" sqref="C8:L8"/>
    </sheetView>
  </sheetViews>
  <sheetFormatPr defaultRowHeight="15" x14ac:dyDescent="0.25"/>
  <cols>
    <col min="1" max="1" width="17.28515625" customWidth="1"/>
    <col min="2" max="14" width="11.42578125" customWidth="1"/>
  </cols>
  <sheetData>
    <row r="1" spans="1:14" s="66" customFormat="1" ht="37.5" customHeight="1" x14ac:dyDescent="0.3">
      <c r="A1" s="142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7.25" x14ac:dyDescent="0.25">
      <c r="A2" s="4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7.25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66" customFormat="1" ht="31.5" customHeight="1" x14ac:dyDescent="0.3">
      <c r="A4" s="143" t="s">
        <v>28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ht="17.25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30" customHeight="1" x14ac:dyDescent="0.25">
      <c r="A6" s="149" t="s">
        <v>164</v>
      </c>
      <c r="B6" s="149" t="s">
        <v>29</v>
      </c>
      <c r="C6" s="146" t="s">
        <v>30</v>
      </c>
      <c r="D6" s="146"/>
      <c r="E6" s="146"/>
      <c r="F6" s="146"/>
      <c r="G6" s="146" t="s">
        <v>31</v>
      </c>
      <c r="H6" s="146"/>
      <c r="I6" s="146"/>
      <c r="J6" s="146"/>
      <c r="K6" s="146" t="s">
        <v>32</v>
      </c>
      <c r="L6" s="146"/>
      <c r="M6" s="146"/>
      <c r="N6" s="146"/>
    </row>
    <row r="7" spans="1:14" ht="66" x14ac:dyDescent="0.25">
      <c r="A7" s="149"/>
      <c r="B7" s="149"/>
      <c r="C7" s="40" t="s">
        <v>163</v>
      </c>
      <c r="D7" s="40" t="s">
        <v>33</v>
      </c>
      <c r="E7" s="40" t="s">
        <v>34</v>
      </c>
      <c r="F7" s="40" t="s">
        <v>35</v>
      </c>
      <c r="G7" s="40" t="s">
        <v>163</v>
      </c>
      <c r="H7" s="40" t="s">
        <v>33</v>
      </c>
      <c r="I7" s="40" t="s">
        <v>34</v>
      </c>
      <c r="J7" s="40" t="s">
        <v>35</v>
      </c>
      <c r="K7" s="40" t="s">
        <v>163</v>
      </c>
      <c r="L7" s="40" t="s">
        <v>33</v>
      </c>
      <c r="M7" s="40" t="s">
        <v>34</v>
      </c>
      <c r="N7" s="40" t="s">
        <v>35</v>
      </c>
    </row>
    <row r="8" spans="1:14" ht="32.1" customHeight="1" x14ac:dyDescent="0.25">
      <c r="A8" s="40">
        <v>2020</v>
      </c>
      <c r="B8" s="7">
        <v>133</v>
      </c>
      <c r="C8" s="72">
        <f>ROUND(AVERAGE('[1]Ngành S_KS mức độ hài lòng'!B90:B138),2)</f>
        <v>67.900000000000006</v>
      </c>
      <c r="D8" s="73">
        <v>79.209999999999994</v>
      </c>
      <c r="E8" s="71"/>
      <c r="F8" s="71"/>
      <c r="G8" s="7">
        <f>100-C8</f>
        <v>32.099999999999994</v>
      </c>
      <c r="H8" s="7">
        <f>100-D8</f>
        <v>20.790000000000006</v>
      </c>
      <c r="I8" s="5"/>
      <c r="J8" s="5"/>
      <c r="K8" s="73">
        <f>ROUND(133/133*100,2)</f>
        <v>100</v>
      </c>
      <c r="L8" s="7">
        <v>100</v>
      </c>
      <c r="M8" s="70"/>
      <c r="N8" s="70"/>
    </row>
    <row r="9" spans="1:14" ht="17.25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ht="17.25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17.25" x14ac:dyDescent="0.25">
      <c r="A11" s="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33.6" customHeight="1" x14ac:dyDescent="0.25">
      <c r="A12" s="150" t="s">
        <v>36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ht="21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30" customHeight="1" x14ac:dyDescent="0.25">
      <c r="A14" s="149" t="s">
        <v>164</v>
      </c>
      <c r="B14" s="149" t="s">
        <v>29</v>
      </c>
      <c r="C14" s="146" t="s">
        <v>37</v>
      </c>
      <c r="D14" s="146"/>
      <c r="E14" s="146"/>
      <c r="F14" s="146"/>
      <c r="G14" s="146" t="s">
        <v>38</v>
      </c>
      <c r="H14" s="146"/>
      <c r="I14" s="146"/>
      <c r="J14" s="146"/>
      <c r="K14" s="146" t="s">
        <v>39</v>
      </c>
      <c r="L14" s="146"/>
      <c r="M14" s="146"/>
      <c r="N14" s="146"/>
    </row>
    <row r="15" spans="1:14" ht="84" customHeight="1" x14ac:dyDescent="0.25">
      <c r="A15" s="149"/>
      <c r="B15" s="149"/>
      <c r="C15" s="40" t="s">
        <v>163</v>
      </c>
      <c r="D15" s="40" t="s">
        <v>33</v>
      </c>
      <c r="E15" s="40" t="s">
        <v>34</v>
      </c>
      <c r="F15" s="40" t="s">
        <v>35</v>
      </c>
      <c r="G15" s="40" t="s">
        <v>163</v>
      </c>
      <c r="H15" s="40" t="s">
        <v>33</v>
      </c>
      <c r="I15" s="40" t="s">
        <v>34</v>
      </c>
      <c r="J15" s="40" t="s">
        <v>35</v>
      </c>
      <c r="K15" s="40" t="s">
        <v>163</v>
      </c>
      <c r="L15" s="40" t="s">
        <v>33</v>
      </c>
      <c r="M15" s="40" t="s">
        <v>34</v>
      </c>
      <c r="N15" s="40" t="s">
        <v>35</v>
      </c>
    </row>
    <row r="16" spans="1:14" ht="26.1" customHeight="1" x14ac:dyDescent="0.25">
      <c r="A16" s="40">
        <v>2019</v>
      </c>
      <c r="B16" s="40">
        <v>121</v>
      </c>
      <c r="C16" s="40">
        <v>84.01</v>
      </c>
      <c r="D16" s="40">
        <v>76.599999999999994</v>
      </c>
      <c r="E16" s="40"/>
      <c r="F16" s="40"/>
      <c r="G16" s="40">
        <v>15.989999999999995</v>
      </c>
      <c r="H16" s="40">
        <v>23.400000000000006</v>
      </c>
      <c r="I16" s="71"/>
      <c r="J16" s="71"/>
      <c r="K16" s="40">
        <v>80.67</v>
      </c>
      <c r="L16" s="40">
        <v>80.260000000000005</v>
      </c>
      <c r="M16" s="13"/>
      <c r="N16" s="13"/>
    </row>
    <row r="17" spans="1:14" ht="26.1" customHeight="1" x14ac:dyDescent="0.25">
      <c r="A17" s="40">
        <v>2020</v>
      </c>
      <c r="B17" s="40">
        <v>89</v>
      </c>
      <c r="C17" s="40">
        <v>82.57</v>
      </c>
      <c r="D17" s="40"/>
      <c r="E17" s="40"/>
      <c r="F17" s="40"/>
      <c r="G17" s="40">
        <v>17.430000000000007</v>
      </c>
      <c r="H17" s="40"/>
      <c r="I17" s="71"/>
      <c r="J17" s="71"/>
      <c r="K17" s="40">
        <v>81.849999999999994</v>
      </c>
      <c r="L17" s="40">
        <v>84.95</v>
      </c>
      <c r="M17" s="13"/>
      <c r="N17" s="13"/>
    </row>
    <row r="18" spans="1:14" ht="17.25" x14ac:dyDescent="0.25">
      <c r="A18" s="8"/>
      <c r="B18" s="8"/>
      <c r="C18" s="8"/>
      <c r="D18" s="8"/>
      <c r="E18" s="8"/>
      <c r="F18" s="8"/>
      <c r="G18" s="8"/>
      <c r="H18" s="8"/>
      <c r="I18" s="68"/>
      <c r="J18" s="68"/>
      <c r="K18" s="8"/>
      <c r="L18" s="8"/>
      <c r="M18" s="8"/>
      <c r="N18" s="8"/>
    </row>
    <row r="19" spans="1:14" ht="17.25" x14ac:dyDescent="0.25">
      <c r="A19" s="8"/>
      <c r="B19" s="8"/>
      <c r="C19" s="8"/>
      <c r="D19" s="8"/>
      <c r="E19" s="8"/>
      <c r="F19" s="8"/>
      <c r="G19" s="8"/>
      <c r="H19" s="8"/>
      <c r="I19" s="68"/>
      <c r="J19" s="68"/>
      <c r="K19" s="8"/>
      <c r="L19" s="8"/>
      <c r="M19" s="8"/>
      <c r="N19" s="8"/>
    </row>
    <row r="20" spans="1:14" ht="9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30" customHeight="1" x14ac:dyDescent="0.25">
      <c r="A21" s="150" t="s">
        <v>40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</row>
    <row r="22" spans="1:14" ht="6.75" customHeight="1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30" customHeight="1" x14ac:dyDescent="0.25">
      <c r="A23" s="149" t="s">
        <v>164</v>
      </c>
      <c r="B23" s="149" t="s">
        <v>165</v>
      </c>
      <c r="C23" s="146" t="s">
        <v>41</v>
      </c>
      <c r="D23" s="146"/>
      <c r="E23" s="146"/>
      <c r="F23" s="146"/>
      <c r="G23" s="146" t="s">
        <v>42</v>
      </c>
      <c r="H23" s="146"/>
      <c r="I23" s="146"/>
      <c r="J23" s="146"/>
      <c r="K23" s="146" t="s">
        <v>43</v>
      </c>
      <c r="L23" s="146"/>
      <c r="M23" s="146"/>
      <c r="N23" s="146"/>
    </row>
    <row r="24" spans="1:14" ht="66" x14ac:dyDescent="0.25">
      <c r="A24" s="149"/>
      <c r="B24" s="149"/>
      <c r="C24" s="40" t="s">
        <v>163</v>
      </c>
      <c r="D24" s="40" t="s">
        <v>33</v>
      </c>
      <c r="E24" s="40" t="s">
        <v>34</v>
      </c>
      <c r="F24" s="40" t="s">
        <v>35</v>
      </c>
      <c r="G24" s="40" t="s">
        <v>163</v>
      </c>
      <c r="H24" s="40" t="s">
        <v>33</v>
      </c>
      <c r="I24" s="40" t="s">
        <v>34</v>
      </c>
      <c r="J24" s="40" t="s">
        <v>35</v>
      </c>
      <c r="K24" s="40" t="s">
        <v>163</v>
      </c>
      <c r="L24" s="40" t="s">
        <v>33</v>
      </c>
      <c r="M24" s="40" t="s">
        <v>34</v>
      </c>
      <c r="N24" s="40" t="s">
        <v>35</v>
      </c>
    </row>
    <row r="25" spans="1:14" ht="32.450000000000003" customHeight="1" x14ac:dyDescent="0.25">
      <c r="A25" s="7">
        <v>2019</v>
      </c>
      <c r="B25" s="40">
        <v>20</v>
      </c>
      <c r="C25" s="40">
        <f>4/5*100</f>
        <v>80</v>
      </c>
      <c r="D25" s="40">
        <f>3.9/5*100</f>
        <v>78</v>
      </c>
      <c r="E25" s="40"/>
      <c r="F25" s="40"/>
      <c r="G25" s="40">
        <f>100-C25</f>
        <v>20</v>
      </c>
      <c r="H25" s="40">
        <f>4/5*100</f>
        <v>80</v>
      </c>
      <c r="I25" s="40"/>
      <c r="J25" s="40"/>
      <c r="K25" s="40">
        <v>80</v>
      </c>
      <c r="L25" s="40">
        <v>88.7</v>
      </c>
      <c r="M25" s="40"/>
      <c r="N25" s="40"/>
    </row>
    <row r="26" spans="1:14" ht="32.450000000000003" customHeight="1" x14ac:dyDescent="0.25">
      <c r="A26" s="7">
        <v>2020</v>
      </c>
      <c r="B26" s="40">
        <v>27</v>
      </c>
      <c r="C26" s="40">
        <f>4.07/5*100</f>
        <v>81.400000000000006</v>
      </c>
      <c r="D26" s="40">
        <f>3.89/5*100</f>
        <v>77.8</v>
      </c>
      <c r="E26" s="40"/>
      <c r="F26" s="40"/>
      <c r="G26" s="40">
        <f>100-C26</f>
        <v>18.599999999999994</v>
      </c>
      <c r="H26" s="40">
        <f>4.07/5*100</f>
        <v>81.400000000000006</v>
      </c>
      <c r="I26" s="40"/>
      <c r="J26" s="40"/>
      <c r="K26" s="40">
        <v>90</v>
      </c>
      <c r="L26" s="40">
        <v>98.38</v>
      </c>
      <c r="M26" s="40"/>
      <c r="N26" s="40"/>
    </row>
    <row r="27" spans="1:14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</sheetData>
  <mergeCells count="19">
    <mergeCell ref="A23:A24"/>
    <mergeCell ref="B23:B24"/>
    <mergeCell ref="C23:F23"/>
    <mergeCell ref="G23:J23"/>
    <mergeCell ref="K23:N23"/>
    <mergeCell ref="A21:N21"/>
    <mergeCell ref="A12:N12"/>
    <mergeCell ref="A14:A15"/>
    <mergeCell ref="B14:B15"/>
    <mergeCell ref="C14:F14"/>
    <mergeCell ref="G14:J14"/>
    <mergeCell ref="K14:N14"/>
    <mergeCell ref="A4:N4"/>
    <mergeCell ref="A1:N1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6"/>
  <sheetViews>
    <sheetView topLeftCell="A58" zoomScale="55" zoomScaleNormal="55" workbookViewId="0">
      <selection activeCell="B77" sqref="B77"/>
    </sheetView>
  </sheetViews>
  <sheetFormatPr defaultColWidth="12.42578125" defaultRowHeight="15" customHeight="1" x14ac:dyDescent="0.25"/>
  <cols>
    <col min="1" max="1" width="8" style="9" customWidth="1"/>
    <col min="2" max="2" width="95.5703125" style="9" customWidth="1"/>
    <col min="3" max="12" width="12.7109375" style="26" customWidth="1"/>
    <col min="13" max="13" width="7" style="25" customWidth="1"/>
    <col min="14" max="16384" width="12.42578125" style="9"/>
  </cols>
  <sheetData>
    <row r="1" spans="1:12" ht="17.25" customHeight="1" x14ac:dyDescent="0.25">
      <c r="A1" s="56" t="s">
        <v>92</v>
      </c>
      <c r="B1" s="56"/>
      <c r="C1" s="63"/>
      <c r="D1" s="63"/>
    </row>
    <row r="2" spans="1:12" ht="18.75" customHeight="1" x14ac:dyDescent="0.25">
      <c r="A2" s="19" t="s">
        <v>108</v>
      </c>
      <c r="B2" s="19"/>
      <c r="C2" s="74"/>
      <c r="D2" s="74"/>
    </row>
    <row r="4" spans="1:12" ht="30" customHeight="1" x14ac:dyDescent="0.25">
      <c r="A4" s="154" t="s">
        <v>289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 ht="30" hidden="1" customHeight="1" x14ac:dyDescent="0.25"/>
    <row r="6" spans="1:12" ht="30" customHeight="1" x14ac:dyDescent="0.25">
      <c r="A6" s="9" t="s">
        <v>256</v>
      </c>
    </row>
    <row r="7" spans="1:12" ht="30" customHeight="1" x14ac:dyDescent="0.25">
      <c r="A7" s="9" t="s">
        <v>290</v>
      </c>
    </row>
    <row r="8" spans="1:12" ht="30" customHeight="1" x14ac:dyDescent="0.25">
      <c r="A8" s="9" t="s">
        <v>257</v>
      </c>
    </row>
    <row r="10" spans="1:12" ht="42.95" customHeight="1" x14ac:dyDescent="0.25">
      <c r="A10" s="156" t="s">
        <v>44</v>
      </c>
      <c r="B10" s="156" t="s">
        <v>46</v>
      </c>
      <c r="C10" s="159" t="s">
        <v>47</v>
      </c>
      <c r="D10" s="160"/>
      <c r="E10" s="160"/>
      <c r="F10" s="160"/>
      <c r="G10" s="160"/>
      <c r="H10" s="160"/>
      <c r="I10" s="160"/>
      <c r="J10" s="160"/>
      <c r="K10" s="160"/>
      <c r="L10" s="161"/>
    </row>
    <row r="11" spans="1:12" ht="49.5" customHeight="1" x14ac:dyDescent="0.25">
      <c r="A11" s="157"/>
      <c r="B11" s="157"/>
      <c r="C11" s="162" t="s">
        <v>48</v>
      </c>
      <c r="D11" s="161"/>
      <c r="E11" s="162" t="s">
        <v>49</v>
      </c>
      <c r="F11" s="161"/>
      <c r="G11" s="162" t="s">
        <v>50</v>
      </c>
      <c r="H11" s="161"/>
      <c r="I11" s="162" t="s">
        <v>51</v>
      </c>
      <c r="J11" s="161"/>
      <c r="K11" s="162" t="s">
        <v>52</v>
      </c>
      <c r="L11" s="161"/>
    </row>
    <row r="12" spans="1:12" ht="16.5" x14ac:dyDescent="0.25">
      <c r="A12" s="158"/>
      <c r="B12" s="158"/>
      <c r="C12" s="27" t="s">
        <v>45</v>
      </c>
      <c r="D12" s="28" t="s">
        <v>53</v>
      </c>
      <c r="E12" s="27" t="s">
        <v>45</v>
      </c>
      <c r="F12" s="28" t="s">
        <v>53</v>
      </c>
      <c r="G12" s="27" t="s">
        <v>45</v>
      </c>
      <c r="H12" s="28" t="s">
        <v>53</v>
      </c>
      <c r="I12" s="27" t="s">
        <v>45</v>
      </c>
      <c r="J12" s="28" t="s">
        <v>53</v>
      </c>
      <c r="K12" s="27" t="s">
        <v>45</v>
      </c>
      <c r="L12" s="28" t="s">
        <v>53</v>
      </c>
    </row>
    <row r="13" spans="1:12" ht="24.6" customHeight="1" x14ac:dyDescent="0.25">
      <c r="A13" s="163" t="s">
        <v>272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5"/>
    </row>
    <row r="14" spans="1:12" ht="24.6" customHeight="1" x14ac:dyDescent="0.25">
      <c r="A14" s="75">
        <v>1</v>
      </c>
      <c r="B14" s="31" t="s">
        <v>258</v>
      </c>
      <c r="C14" s="76"/>
      <c r="D14" s="77"/>
      <c r="E14" s="78">
        <v>3</v>
      </c>
      <c r="F14" s="76">
        <v>1.56</v>
      </c>
      <c r="G14" s="76">
        <v>14</v>
      </c>
      <c r="H14" s="76">
        <v>7.29</v>
      </c>
      <c r="I14" s="78">
        <v>78</v>
      </c>
      <c r="J14" s="77">
        <v>40.630000000000003</v>
      </c>
      <c r="K14" s="78">
        <v>97</v>
      </c>
      <c r="L14" s="77">
        <v>50.52</v>
      </c>
    </row>
    <row r="15" spans="1:12" ht="24.6" customHeight="1" x14ac:dyDescent="0.25">
      <c r="A15" s="75">
        <v>2</v>
      </c>
      <c r="B15" s="31" t="s">
        <v>259</v>
      </c>
      <c r="C15" s="76">
        <v>1</v>
      </c>
      <c r="D15" s="77">
        <v>0.52083333333333326</v>
      </c>
      <c r="E15" s="78">
        <v>1</v>
      </c>
      <c r="F15" s="76">
        <v>0.52</v>
      </c>
      <c r="G15" s="76">
        <v>19</v>
      </c>
      <c r="H15" s="76">
        <v>9.9</v>
      </c>
      <c r="I15" s="78">
        <v>100</v>
      </c>
      <c r="J15" s="77">
        <v>52.08</v>
      </c>
      <c r="K15" s="78">
        <v>71</v>
      </c>
      <c r="L15" s="77">
        <v>36.979999999999997</v>
      </c>
    </row>
    <row r="16" spans="1:12" ht="24.6" customHeight="1" x14ac:dyDescent="0.25">
      <c r="A16" s="75">
        <v>3</v>
      </c>
      <c r="B16" s="31" t="s">
        <v>260</v>
      </c>
      <c r="C16" s="76"/>
      <c r="D16" s="77"/>
      <c r="E16" s="78">
        <v>1</v>
      </c>
      <c r="F16" s="76">
        <v>0.52</v>
      </c>
      <c r="G16" s="76">
        <v>12</v>
      </c>
      <c r="H16" s="76">
        <v>6.25</v>
      </c>
      <c r="I16" s="78">
        <v>109</v>
      </c>
      <c r="J16" s="77">
        <v>56.77</v>
      </c>
      <c r="K16" s="78">
        <v>70</v>
      </c>
      <c r="L16" s="77">
        <v>36.46</v>
      </c>
    </row>
    <row r="17" spans="1:12" ht="24.6" customHeight="1" x14ac:dyDescent="0.25">
      <c r="A17" s="79" t="s">
        <v>273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1"/>
    </row>
    <row r="18" spans="1:12" ht="24.6" customHeight="1" x14ac:dyDescent="0.25">
      <c r="A18" s="75">
        <v>1</v>
      </c>
      <c r="B18" s="31" t="s">
        <v>150</v>
      </c>
      <c r="C18" s="76">
        <v>1</v>
      </c>
      <c r="D18" s="77">
        <v>0.52083333333333326</v>
      </c>
      <c r="E18" s="78">
        <v>1</v>
      </c>
      <c r="F18" s="76">
        <v>0.52</v>
      </c>
      <c r="G18" s="76">
        <v>18</v>
      </c>
      <c r="H18" s="76">
        <v>9.3800000000000008</v>
      </c>
      <c r="I18" s="78">
        <v>99</v>
      </c>
      <c r="J18" s="77">
        <v>51.56</v>
      </c>
      <c r="K18" s="78">
        <v>73</v>
      </c>
      <c r="L18" s="77">
        <v>38.020000000000003</v>
      </c>
    </row>
    <row r="19" spans="1:12" ht="24.6" customHeight="1" x14ac:dyDescent="0.25">
      <c r="A19" s="75">
        <v>2</v>
      </c>
      <c r="B19" s="31" t="s">
        <v>151</v>
      </c>
      <c r="C19" s="76">
        <v>1</v>
      </c>
      <c r="D19" s="77">
        <v>0.52083333333333326</v>
      </c>
      <c r="E19" s="78">
        <v>3</v>
      </c>
      <c r="F19" s="76">
        <v>1.56</v>
      </c>
      <c r="G19" s="76">
        <v>17</v>
      </c>
      <c r="H19" s="76">
        <v>8.85</v>
      </c>
      <c r="I19" s="78">
        <v>113</v>
      </c>
      <c r="J19" s="77">
        <v>58.85</v>
      </c>
      <c r="K19" s="78">
        <v>58</v>
      </c>
      <c r="L19" s="77">
        <v>30.21</v>
      </c>
    </row>
    <row r="20" spans="1:12" ht="24.6" customHeight="1" x14ac:dyDescent="0.25">
      <c r="A20" s="75">
        <v>3</v>
      </c>
      <c r="B20" s="31" t="s">
        <v>154</v>
      </c>
      <c r="C20" s="76">
        <v>1</v>
      </c>
      <c r="D20" s="77">
        <v>0.52083333333333326</v>
      </c>
      <c r="E20" s="78"/>
      <c r="F20" s="76"/>
      <c r="G20" s="76">
        <v>15</v>
      </c>
      <c r="H20" s="76">
        <v>7.81</v>
      </c>
      <c r="I20" s="78">
        <v>127</v>
      </c>
      <c r="J20" s="77">
        <v>66.150000000000006</v>
      </c>
      <c r="K20" s="78">
        <v>49</v>
      </c>
      <c r="L20" s="77">
        <v>25.52</v>
      </c>
    </row>
    <row r="21" spans="1:12" ht="24.6" customHeight="1" x14ac:dyDescent="0.25">
      <c r="A21" s="75">
        <v>4</v>
      </c>
      <c r="B21" s="31" t="s">
        <v>152</v>
      </c>
      <c r="C21" s="76">
        <v>1</v>
      </c>
      <c r="D21" s="77">
        <v>0.52083333333333326</v>
      </c>
      <c r="E21" s="78"/>
      <c r="F21" s="76"/>
      <c r="G21" s="76">
        <v>18</v>
      </c>
      <c r="H21" s="76">
        <v>9.3800000000000008</v>
      </c>
      <c r="I21" s="78">
        <v>93</v>
      </c>
      <c r="J21" s="77">
        <v>48.44</v>
      </c>
      <c r="K21" s="78">
        <v>80</v>
      </c>
      <c r="L21" s="77">
        <v>41.67</v>
      </c>
    </row>
    <row r="22" spans="1:12" ht="24.6" customHeight="1" x14ac:dyDescent="0.25">
      <c r="A22" s="75">
        <v>5</v>
      </c>
      <c r="B22" s="31" t="s">
        <v>153</v>
      </c>
      <c r="C22" s="76"/>
      <c r="D22" s="77"/>
      <c r="E22" s="78">
        <v>3</v>
      </c>
      <c r="F22" s="76">
        <v>1.56</v>
      </c>
      <c r="G22" s="76">
        <v>18</v>
      </c>
      <c r="H22" s="76">
        <v>9.3800000000000008</v>
      </c>
      <c r="I22" s="78">
        <v>92</v>
      </c>
      <c r="J22" s="77">
        <v>47.92</v>
      </c>
      <c r="K22" s="78">
        <v>79</v>
      </c>
      <c r="L22" s="77">
        <v>41.15</v>
      </c>
    </row>
    <row r="23" spans="1:12" ht="24.6" customHeight="1" x14ac:dyDescent="0.25">
      <c r="A23" s="75">
        <v>6</v>
      </c>
      <c r="B23" s="31" t="s">
        <v>155</v>
      </c>
      <c r="C23" s="76">
        <v>1</v>
      </c>
      <c r="D23" s="77">
        <v>0.52083333333333326</v>
      </c>
      <c r="E23" s="78">
        <v>5</v>
      </c>
      <c r="F23" s="76">
        <v>2.6</v>
      </c>
      <c r="G23" s="76">
        <v>27</v>
      </c>
      <c r="H23" s="76">
        <v>14.06</v>
      </c>
      <c r="I23" s="78">
        <v>104</v>
      </c>
      <c r="J23" s="77">
        <v>54.17</v>
      </c>
      <c r="K23" s="78">
        <v>55</v>
      </c>
      <c r="L23" s="77">
        <v>28.65</v>
      </c>
    </row>
    <row r="24" spans="1:12" ht="24.6" customHeight="1" x14ac:dyDescent="0.25">
      <c r="A24" s="75">
        <v>7</v>
      </c>
      <c r="B24" s="31" t="s">
        <v>156</v>
      </c>
      <c r="C24" s="76">
        <v>1</v>
      </c>
      <c r="D24" s="77">
        <v>0.52083333333333326</v>
      </c>
      <c r="E24" s="78">
        <v>2</v>
      </c>
      <c r="F24" s="76">
        <v>1.04</v>
      </c>
      <c r="G24" s="76">
        <v>16</v>
      </c>
      <c r="H24" s="76">
        <v>8.33</v>
      </c>
      <c r="I24" s="78">
        <v>86</v>
      </c>
      <c r="J24" s="77">
        <v>44.79</v>
      </c>
      <c r="K24" s="78">
        <v>87</v>
      </c>
      <c r="L24" s="77">
        <v>45.31</v>
      </c>
    </row>
    <row r="25" spans="1:12" ht="24.6" customHeight="1" x14ac:dyDescent="0.25">
      <c r="A25" s="75">
        <v>8</v>
      </c>
      <c r="B25" s="31" t="s">
        <v>157</v>
      </c>
      <c r="C25" s="76">
        <v>1</v>
      </c>
      <c r="D25" s="77">
        <v>0.52083333333333326</v>
      </c>
      <c r="E25" s="78">
        <v>4</v>
      </c>
      <c r="F25" s="76">
        <v>2.08</v>
      </c>
      <c r="G25" s="76">
        <v>20</v>
      </c>
      <c r="H25" s="76">
        <v>10.42</v>
      </c>
      <c r="I25" s="78">
        <v>88</v>
      </c>
      <c r="J25" s="77">
        <v>45.83</v>
      </c>
      <c r="K25" s="78">
        <v>79</v>
      </c>
      <c r="L25" s="77">
        <v>41.15</v>
      </c>
    </row>
    <row r="26" spans="1:12" ht="24.6" customHeight="1" x14ac:dyDescent="0.25">
      <c r="A26" s="75">
        <v>9</v>
      </c>
      <c r="B26" s="31" t="s">
        <v>158</v>
      </c>
      <c r="C26" s="76">
        <v>1</v>
      </c>
      <c r="D26" s="77">
        <v>0.52083333333333326</v>
      </c>
      <c r="E26" s="78">
        <v>1</v>
      </c>
      <c r="F26" s="76">
        <v>0.52</v>
      </c>
      <c r="G26" s="76">
        <v>21</v>
      </c>
      <c r="H26" s="76">
        <v>10.94</v>
      </c>
      <c r="I26" s="78">
        <v>94</v>
      </c>
      <c r="J26" s="77">
        <v>48.96</v>
      </c>
      <c r="K26" s="78">
        <v>75</v>
      </c>
      <c r="L26" s="77">
        <v>39.06</v>
      </c>
    </row>
    <row r="27" spans="1:12" ht="38.1" customHeight="1" x14ac:dyDescent="0.25">
      <c r="A27" s="75">
        <v>10</v>
      </c>
      <c r="B27" s="31" t="s">
        <v>160</v>
      </c>
      <c r="C27" s="76"/>
      <c r="D27" s="77"/>
      <c r="E27" s="78">
        <v>2</v>
      </c>
      <c r="F27" s="76">
        <v>1.04</v>
      </c>
      <c r="G27" s="76">
        <v>19</v>
      </c>
      <c r="H27" s="76">
        <v>9.9</v>
      </c>
      <c r="I27" s="78">
        <v>102</v>
      </c>
      <c r="J27" s="77">
        <v>53.13</v>
      </c>
      <c r="K27" s="78">
        <v>69</v>
      </c>
      <c r="L27" s="77">
        <v>35.94</v>
      </c>
    </row>
    <row r="28" spans="1:12" ht="24.6" customHeight="1" x14ac:dyDescent="0.25">
      <c r="A28" s="75">
        <v>11</v>
      </c>
      <c r="B28" s="31" t="s">
        <v>159</v>
      </c>
      <c r="C28" s="76"/>
      <c r="D28" s="77"/>
      <c r="E28" s="78">
        <v>1</v>
      </c>
      <c r="F28" s="76">
        <v>0.52</v>
      </c>
      <c r="G28" s="76">
        <v>15</v>
      </c>
      <c r="H28" s="76">
        <v>7.81</v>
      </c>
      <c r="I28" s="78">
        <v>102</v>
      </c>
      <c r="J28" s="77">
        <v>53.13</v>
      </c>
      <c r="K28" s="78">
        <v>74</v>
      </c>
      <c r="L28" s="77">
        <v>38.54</v>
      </c>
    </row>
    <row r="29" spans="1:12" ht="24.6" customHeight="1" x14ac:dyDescent="0.25">
      <c r="A29" s="75">
        <v>12</v>
      </c>
      <c r="B29" s="31" t="s">
        <v>161</v>
      </c>
      <c r="C29" s="76"/>
      <c r="D29" s="77"/>
      <c r="E29" s="78">
        <v>4</v>
      </c>
      <c r="F29" s="76">
        <v>2.08</v>
      </c>
      <c r="G29" s="76">
        <v>19</v>
      </c>
      <c r="H29" s="76">
        <v>9.9</v>
      </c>
      <c r="I29" s="78">
        <v>83</v>
      </c>
      <c r="J29" s="77">
        <v>43.23</v>
      </c>
      <c r="K29" s="78">
        <v>86</v>
      </c>
      <c r="L29" s="77">
        <v>44.79</v>
      </c>
    </row>
    <row r="30" spans="1:12" ht="24.6" customHeight="1" x14ac:dyDescent="0.25">
      <c r="A30" s="75">
        <v>13</v>
      </c>
      <c r="B30" s="31" t="s">
        <v>162</v>
      </c>
      <c r="C30" s="76"/>
      <c r="D30" s="77"/>
      <c r="E30" s="78">
        <v>4</v>
      </c>
      <c r="F30" s="76">
        <v>2.08</v>
      </c>
      <c r="G30" s="76">
        <v>20</v>
      </c>
      <c r="H30" s="76">
        <v>10.42</v>
      </c>
      <c r="I30" s="78">
        <v>123</v>
      </c>
      <c r="J30" s="77">
        <v>64.06</v>
      </c>
      <c r="K30" s="78">
        <v>45</v>
      </c>
      <c r="L30" s="77">
        <v>23.44</v>
      </c>
    </row>
    <row r="31" spans="1:12" ht="24.6" customHeight="1" x14ac:dyDescent="0.25">
      <c r="A31" s="75">
        <v>14</v>
      </c>
      <c r="B31" s="31" t="s">
        <v>171</v>
      </c>
      <c r="C31" s="76"/>
      <c r="D31" s="77"/>
      <c r="E31" s="78">
        <v>2</v>
      </c>
      <c r="F31" s="76">
        <v>1.04</v>
      </c>
      <c r="G31" s="76">
        <v>17</v>
      </c>
      <c r="H31" s="76">
        <v>8.85</v>
      </c>
      <c r="I31" s="78">
        <v>106</v>
      </c>
      <c r="J31" s="77">
        <v>55.21</v>
      </c>
      <c r="K31" s="78">
        <v>67</v>
      </c>
      <c r="L31" s="77">
        <v>34.9</v>
      </c>
    </row>
    <row r="32" spans="1:12" ht="24.6" customHeight="1" x14ac:dyDescent="0.25">
      <c r="A32" s="75">
        <v>15</v>
      </c>
      <c r="B32" s="31" t="s">
        <v>187</v>
      </c>
      <c r="C32" s="76"/>
      <c r="D32" s="77"/>
      <c r="E32" s="78">
        <v>1</v>
      </c>
      <c r="F32" s="76">
        <v>0.52</v>
      </c>
      <c r="G32" s="76">
        <v>19</v>
      </c>
      <c r="H32" s="76">
        <v>9.9</v>
      </c>
      <c r="I32" s="78">
        <v>99</v>
      </c>
      <c r="J32" s="77">
        <v>51.56</v>
      </c>
      <c r="K32" s="78">
        <v>73</v>
      </c>
      <c r="L32" s="77">
        <v>38.020000000000003</v>
      </c>
    </row>
    <row r="33" spans="1:12" ht="24.6" customHeight="1" x14ac:dyDescent="0.25">
      <c r="A33" s="79" t="s">
        <v>284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1"/>
    </row>
    <row r="34" spans="1:12" ht="24.6" customHeight="1" x14ac:dyDescent="0.25">
      <c r="A34" s="75">
        <v>1</v>
      </c>
      <c r="B34" s="31" t="s">
        <v>261</v>
      </c>
      <c r="C34" s="76"/>
      <c r="D34" s="77"/>
      <c r="E34" s="78">
        <v>2</v>
      </c>
      <c r="F34" s="76">
        <v>1.04</v>
      </c>
      <c r="G34" s="76">
        <v>20</v>
      </c>
      <c r="H34" s="76">
        <v>10.42</v>
      </c>
      <c r="I34" s="78">
        <v>84</v>
      </c>
      <c r="J34" s="77">
        <v>43.75</v>
      </c>
      <c r="K34" s="78">
        <v>86</v>
      </c>
      <c r="L34" s="77">
        <v>44.79</v>
      </c>
    </row>
    <row r="35" spans="1:12" ht="24.6" customHeight="1" x14ac:dyDescent="0.25">
      <c r="A35" s="75">
        <v>2</v>
      </c>
      <c r="B35" s="31" t="s">
        <v>262</v>
      </c>
      <c r="C35" s="76"/>
      <c r="D35" s="77"/>
      <c r="E35" s="78">
        <v>1</v>
      </c>
      <c r="F35" s="76">
        <v>0.52</v>
      </c>
      <c r="G35" s="76">
        <v>19</v>
      </c>
      <c r="H35" s="76">
        <v>9.9</v>
      </c>
      <c r="I35" s="78">
        <v>103</v>
      </c>
      <c r="J35" s="77">
        <v>53.65</v>
      </c>
      <c r="K35" s="78">
        <v>69</v>
      </c>
      <c r="L35" s="77">
        <v>35.94</v>
      </c>
    </row>
    <row r="36" spans="1:12" ht="24.6" customHeight="1" x14ac:dyDescent="0.25">
      <c r="A36" s="75">
        <v>3</v>
      </c>
      <c r="B36" s="31" t="s">
        <v>263</v>
      </c>
      <c r="C36" s="76"/>
      <c r="D36" s="77"/>
      <c r="E36" s="78">
        <v>0</v>
      </c>
      <c r="F36" s="76">
        <v>0</v>
      </c>
      <c r="G36" s="76">
        <v>17</v>
      </c>
      <c r="H36" s="76">
        <v>8.85</v>
      </c>
      <c r="I36" s="78">
        <v>87</v>
      </c>
      <c r="J36" s="77">
        <v>45.31</v>
      </c>
      <c r="K36" s="78">
        <v>88</v>
      </c>
      <c r="L36" s="77">
        <v>45.83</v>
      </c>
    </row>
    <row r="37" spans="1:12" ht="24.6" customHeight="1" x14ac:dyDescent="0.25">
      <c r="A37" s="75">
        <v>4</v>
      </c>
      <c r="B37" s="31" t="s">
        <v>264</v>
      </c>
      <c r="C37" s="76"/>
      <c r="D37" s="77"/>
      <c r="E37" s="78">
        <v>2</v>
      </c>
      <c r="F37" s="76">
        <v>1.04</v>
      </c>
      <c r="G37" s="76">
        <v>16</v>
      </c>
      <c r="H37" s="76">
        <v>8.33</v>
      </c>
      <c r="I37" s="78">
        <v>95</v>
      </c>
      <c r="J37" s="77">
        <v>49.48</v>
      </c>
      <c r="K37" s="78">
        <v>79</v>
      </c>
      <c r="L37" s="77">
        <v>41.15</v>
      </c>
    </row>
    <row r="38" spans="1:12" ht="24.6" customHeight="1" x14ac:dyDescent="0.25">
      <c r="A38" s="75">
        <v>5</v>
      </c>
      <c r="B38" s="31" t="s">
        <v>265</v>
      </c>
      <c r="C38" s="76"/>
      <c r="D38" s="77"/>
      <c r="E38" s="78">
        <v>0</v>
      </c>
      <c r="F38" s="76">
        <v>0</v>
      </c>
      <c r="G38" s="76">
        <v>11</v>
      </c>
      <c r="H38" s="76">
        <v>5.73</v>
      </c>
      <c r="I38" s="78">
        <v>72</v>
      </c>
      <c r="J38" s="77">
        <v>37.5</v>
      </c>
      <c r="K38" s="78">
        <v>109</v>
      </c>
      <c r="L38" s="77">
        <v>56.77</v>
      </c>
    </row>
    <row r="39" spans="1:12" ht="24.6" customHeight="1" x14ac:dyDescent="0.25">
      <c r="A39" s="75">
        <v>6</v>
      </c>
      <c r="B39" s="31" t="s">
        <v>266</v>
      </c>
      <c r="C39" s="76"/>
      <c r="D39" s="77"/>
      <c r="E39" s="78">
        <v>1</v>
      </c>
      <c r="F39" s="76">
        <v>0.52</v>
      </c>
      <c r="G39" s="76">
        <v>8</v>
      </c>
      <c r="H39" s="76">
        <v>4.17</v>
      </c>
      <c r="I39" s="78">
        <v>122</v>
      </c>
      <c r="J39" s="77">
        <v>63.54</v>
      </c>
      <c r="K39" s="78">
        <v>61</v>
      </c>
      <c r="L39" s="77">
        <v>31.77</v>
      </c>
    </row>
    <row r="40" spans="1:12" ht="24.6" customHeight="1" x14ac:dyDescent="0.25">
      <c r="A40" s="151" t="s">
        <v>285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3"/>
    </row>
    <row r="41" spans="1:12" ht="24.6" customHeight="1" x14ac:dyDescent="0.25">
      <c r="A41" s="75">
        <v>1</v>
      </c>
      <c r="B41" s="31" t="s">
        <v>267</v>
      </c>
      <c r="C41" s="76"/>
      <c r="D41" s="77"/>
      <c r="E41" s="78">
        <v>1</v>
      </c>
      <c r="F41" s="76">
        <v>0.52</v>
      </c>
      <c r="G41" s="76">
        <v>16</v>
      </c>
      <c r="H41" s="76">
        <v>8.33</v>
      </c>
      <c r="I41" s="78">
        <v>107</v>
      </c>
      <c r="J41" s="77">
        <v>55.73</v>
      </c>
      <c r="K41" s="78">
        <v>68</v>
      </c>
      <c r="L41" s="77">
        <v>35.42</v>
      </c>
    </row>
    <row r="42" spans="1:12" ht="24.6" customHeight="1" x14ac:dyDescent="0.25">
      <c r="A42" s="75">
        <v>2</v>
      </c>
      <c r="B42" s="31" t="s">
        <v>268</v>
      </c>
      <c r="C42" s="76"/>
      <c r="D42" s="77"/>
      <c r="E42" s="78">
        <v>1</v>
      </c>
      <c r="F42" s="76">
        <v>0.52</v>
      </c>
      <c r="G42" s="76">
        <v>2</v>
      </c>
      <c r="H42" s="76">
        <v>1.04</v>
      </c>
      <c r="I42" s="78">
        <v>100</v>
      </c>
      <c r="J42" s="77">
        <v>52.08</v>
      </c>
      <c r="K42" s="78">
        <v>89</v>
      </c>
      <c r="L42" s="77">
        <v>46.35</v>
      </c>
    </row>
    <row r="43" spans="1:12" ht="24.6" customHeight="1" x14ac:dyDescent="0.25">
      <c r="A43" s="75">
        <v>3</v>
      </c>
      <c r="B43" s="31" t="s">
        <v>269</v>
      </c>
      <c r="C43" s="76">
        <v>1</v>
      </c>
      <c r="D43" s="77">
        <v>0.52083333333333326</v>
      </c>
      <c r="E43" s="78">
        <v>1</v>
      </c>
      <c r="F43" s="76">
        <v>0.52</v>
      </c>
      <c r="G43" s="76">
        <v>10</v>
      </c>
      <c r="H43" s="76">
        <v>5.21</v>
      </c>
      <c r="I43" s="78">
        <v>112</v>
      </c>
      <c r="J43" s="77">
        <v>58.33</v>
      </c>
      <c r="K43" s="78">
        <v>68</v>
      </c>
      <c r="L43" s="77">
        <v>35.42</v>
      </c>
    </row>
    <row r="44" spans="1:12" ht="46.5" customHeight="1" x14ac:dyDescent="0.25">
      <c r="A44" s="75">
        <v>4</v>
      </c>
      <c r="B44" s="31" t="s">
        <v>270</v>
      </c>
      <c r="C44" s="76">
        <v>1</v>
      </c>
      <c r="D44" s="77">
        <v>0.52083333333333326</v>
      </c>
      <c r="E44" s="78">
        <v>1</v>
      </c>
      <c r="F44" s="76">
        <v>0.52</v>
      </c>
      <c r="G44" s="76">
        <v>14</v>
      </c>
      <c r="H44" s="76">
        <v>7.29</v>
      </c>
      <c r="I44" s="78">
        <v>101</v>
      </c>
      <c r="J44" s="77">
        <v>52.6</v>
      </c>
      <c r="K44" s="78">
        <v>75</v>
      </c>
      <c r="L44" s="77">
        <v>39.06</v>
      </c>
    </row>
    <row r="45" spans="1:12" ht="24.6" customHeight="1" x14ac:dyDescent="0.25">
      <c r="A45" s="75">
        <v>5</v>
      </c>
      <c r="B45" s="31" t="s">
        <v>271</v>
      </c>
      <c r="C45" s="76">
        <v>1</v>
      </c>
      <c r="D45" s="77">
        <v>0.52083333333333326</v>
      </c>
      <c r="E45" s="78">
        <v>1</v>
      </c>
      <c r="F45" s="76">
        <v>0.52</v>
      </c>
      <c r="G45" s="76">
        <v>14</v>
      </c>
      <c r="H45" s="76">
        <v>7.29</v>
      </c>
      <c r="I45" s="78">
        <v>96</v>
      </c>
      <c r="J45" s="77">
        <v>50</v>
      </c>
      <c r="K45" s="78">
        <v>80</v>
      </c>
      <c r="L45" s="77">
        <v>41.67</v>
      </c>
    </row>
    <row r="46" spans="1:12" ht="24.6" customHeight="1" x14ac:dyDescent="0.25">
      <c r="A46" s="151" t="s">
        <v>286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3"/>
    </row>
    <row r="47" spans="1:12" ht="24.6" customHeight="1" x14ac:dyDescent="0.25">
      <c r="A47" s="75">
        <v>1</v>
      </c>
      <c r="B47" s="31" t="s">
        <v>274</v>
      </c>
      <c r="C47" s="76">
        <v>1</v>
      </c>
      <c r="D47" s="77">
        <v>0.52083333333333326</v>
      </c>
      <c r="E47" s="78"/>
      <c r="F47" s="76"/>
      <c r="G47" s="76">
        <v>16</v>
      </c>
      <c r="H47" s="76">
        <v>8.33</v>
      </c>
      <c r="I47" s="78">
        <v>102</v>
      </c>
      <c r="J47" s="77">
        <v>53.13</v>
      </c>
      <c r="K47" s="78">
        <v>73</v>
      </c>
      <c r="L47" s="77">
        <v>38.020000000000003</v>
      </c>
    </row>
    <row r="48" spans="1:12" ht="24.6" customHeight="1" x14ac:dyDescent="0.25">
      <c r="A48" s="75">
        <v>2</v>
      </c>
      <c r="B48" s="31" t="s">
        <v>275</v>
      </c>
      <c r="C48" s="76"/>
      <c r="D48" s="77"/>
      <c r="E48" s="78">
        <v>2</v>
      </c>
      <c r="F48" s="76">
        <v>1.04</v>
      </c>
      <c r="G48" s="76">
        <v>14</v>
      </c>
      <c r="H48" s="76">
        <v>7.29</v>
      </c>
      <c r="I48" s="78">
        <v>96</v>
      </c>
      <c r="J48" s="77">
        <v>50</v>
      </c>
      <c r="K48" s="78">
        <v>80</v>
      </c>
      <c r="L48" s="77">
        <v>41.67</v>
      </c>
    </row>
    <row r="49" spans="1:12" ht="24.6" customHeight="1" x14ac:dyDescent="0.25">
      <c r="A49" s="75">
        <v>3</v>
      </c>
      <c r="B49" s="31" t="s">
        <v>276</v>
      </c>
      <c r="C49" s="76">
        <v>1</v>
      </c>
      <c r="D49" s="77">
        <v>0.52083333333333326</v>
      </c>
      <c r="E49" s="78">
        <v>3</v>
      </c>
      <c r="F49" s="76">
        <v>1.56</v>
      </c>
      <c r="G49" s="76">
        <v>16</v>
      </c>
      <c r="H49" s="76">
        <v>8.33</v>
      </c>
      <c r="I49" s="78">
        <v>97</v>
      </c>
      <c r="J49" s="77">
        <v>50.52</v>
      </c>
      <c r="K49" s="78">
        <v>75</v>
      </c>
      <c r="L49" s="77">
        <v>39.06</v>
      </c>
    </row>
    <row r="50" spans="1:12" ht="24.6" customHeight="1" x14ac:dyDescent="0.25">
      <c r="A50" s="75">
        <v>4</v>
      </c>
      <c r="B50" s="31" t="s">
        <v>277</v>
      </c>
      <c r="C50" s="76"/>
      <c r="D50" s="77"/>
      <c r="E50" s="78">
        <v>5</v>
      </c>
      <c r="F50" s="76">
        <v>2.6</v>
      </c>
      <c r="G50" s="76">
        <v>17</v>
      </c>
      <c r="H50" s="76">
        <v>8.85</v>
      </c>
      <c r="I50" s="78">
        <v>87</v>
      </c>
      <c r="J50" s="77">
        <v>45.31</v>
      </c>
      <c r="K50" s="78">
        <v>83</v>
      </c>
      <c r="L50" s="77">
        <v>43.23</v>
      </c>
    </row>
    <row r="51" spans="1:12" ht="24.6" customHeight="1" x14ac:dyDescent="0.25">
      <c r="A51" s="75">
        <v>5</v>
      </c>
      <c r="B51" s="31" t="s">
        <v>278</v>
      </c>
      <c r="C51" s="76"/>
      <c r="D51" s="77"/>
      <c r="E51" s="78">
        <v>1</v>
      </c>
      <c r="F51" s="76">
        <v>0.52</v>
      </c>
      <c r="G51" s="76">
        <v>16</v>
      </c>
      <c r="H51" s="76">
        <v>8.33</v>
      </c>
      <c r="I51" s="78">
        <v>128</v>
      </c>
      <c r="J51" s="77">
        <v>66.67</v>
      </c>
      <c r="K51" s="78">
        <v>47</v>
      </c>
      <c r="L51" s="77">
        <v>24.48</v>
      </c>
    </row>
    <row r="52" spans="1:12" ht="24.6" customHeight="1" x14ac:dyDescent="0.25">
      <c r="A52" s="75">
        <v>6</v>
      </c>
      <c r="B52" s="31" t="s">
        <v>279</v>
      </c>
      <c r="C52" s="76"/>
      <c r="D52" s="77"/>
      <c r="E52" s="78">
        <v>2</v>
      </c>
      <c r="F52" s="76">
        <v>1.04</v>
      </c>
      <c r="G52" s="76">
        <v>8</v>
      </c>
      <c r="H52" s="76">
        <v>4.17</v>
      </c>
      <c r="I52" s="78">
        <v>95</v>
      </c>
      <c r="J52" s="77">
        <v>49.48</v>
      </c>
      <c r="K52" s="78">
        <v>87</v>
      </c>
      <c r="L52" s="77">
        <v>45.31</v>
      </c>
    </row>
    <row r="53" spans="1:12" ht="24.6" customHeight="1" x14ac:dyDescent="0.25">
      <c r="A53" s="75">
        <v>7</v>
      </c>
      <c r="B53" s="31" t="s">
        <v>280</v>
      </c>
      <c r="C53" s="76"/>
      <c r="D53" s="77"/>
      <c r="E53" s="78">
        <v>1</v>
      </c>
      <c r="F53" s="76">
        <v>0.52</v>
      </c>
      <c r="G53" s="76">
        <v>2</v>
      </c>
      <c r="H53" s="76">
        <v>1.04</v>
      </c>
      <c r="I53" s="78">
        <v>88</v>
      </c>
      <c r="J53" s="77">
        <v>45.83</v>
      </c>
      <c r="K53" s="78">
        <v>101</v>
      </c>
      <c r="L53" s="77">
        <v>52.6</v>
      </c>
    </row>
    <row r="54" spans="1:12" ht="24.6" customHeight="1" x14ac:dyDescent="0.25">
      <c r="A54" s="75">
        <v>8</v>
      </c>
      <c r="B54" s="31" t="s">
        <v>281</v>
      </c>
      <c r="C54" s="76">
        <v>1</v>
      </c>
      <c r="D54" s="77">
        <v>0.52083333333333326</v>
      </c>
      <c r="E54" s="78">
        <v>1</v>
      </c>
      <c r="F54" s="76">
        <v>0.52</v>
      </c>
      <c r="G54" s="76">
        <v>19</v>
      </c>
      <c r="H54" s="76">
        <v>9.9</v>
      </c>
      <c r="I54" s="78">
        <v>106</v>
      </c>
      <c r="J54" s="77">
        <v>55.21</v>
      </c>
      <c r="K54" s="78">
        <v>65</v>
      </c>
      <c r="L54" s="77">
        <v>33.85</v>
      </c>
    </row>
    <row r="55" spans="1:12" ht="24.6" customHeight="1" x14ac:dyDescent="0.25">
      <c r="A55" s="75">
        <v>9</v>
      </c>
      <c r="B55" s="31" t="s">
        <v>282</v>
      </c>
      <c r="C55" s="76"/>
      <c r="D55" s="77"/>
      <c r="E55" s="78"/>
      <c r="F55" s="76"/>
      <c r="G55" s="76">
        <v>12</v>
      </c>
      <c r="H55" s="76">
        <v>6.25</v>
      </c>
      <c r="I55" s="78">
        <v>97</v>
      </c>
      <c r="J55" s="77">
        <v>50.52</v>
      </c>
      <c r="K55" s="78">
        <v>83</v>
      </c>
      <c r="L55" s="77">
        <v>43.23</v>
      </c>
    </row>
    <row r="56" spans="1:12" ht="24.6" customHeight="1" x14ac:dyDescent="0.25">
      <c r="A56" s="79" t="s">
        <v>287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1"/>
    </row>
    <row r="57" spans="1:12" ht="24.6" customHeight="1" x14ac:dyDescent="0.25">
      <c r="A57" s="82">
        <v>1</v>
      </c>
      <c r="B57" s="31" t="s">
        <v>174</v>
      </c>
      <c r="C57" s="83">
        <v>1</v>
      </c>
      <c r="D57" s="77">
        <v>0.52083333333333326</v>
      </c>
      <c r="E57" s="78">
        <v>3</v>
      </c>
      <c r="F57" s="76">
        <v>1.56</v>
      </c>
      <c r="G57" s="83">
        <v>20</v>
      </c>
      <c r="H57" s="76">
        <v>10.42</v>
      </c>
      <c r="I57" s="78">
        <v>103</v>
      </c>
      <c r="J57" s="77">
        <v>53.65</v>
      </c>
      <c r="K57" s="78">
        <v>65</v>
      </c>
      <c r="L57" s="77">
        <v>33.85</v>
      </c>
    </row>
    <row r="58" spans="1:12" ht="24.6" customHeight="1" x14ac:dyDescent="0.25">
      <c r="A58" s="82">
        <v>2</v>
      </c>
      <c r="B58" s="31" t="s">
        <v>175</v>
      </c>
      <c r="C58" s="83"/>
      <c r="D58" s="77"/>
      <c r="E58" s="78">
        <v>1</v>
      </c>
      <c r="F58" s="76">
        <v>0.52</v>
      </c>
      <c r="G58" s="83">
        <v>17</v>
      </c>
      <c r="H58" s="76">
        <v>8.85</v>
      </c>
      <c r="I58" s="78">
        <v>70</v>
      </c>
      <c r="J58" s="77">
        <v>36.46</v>
      </c>
      <c r="K58" s="78">
        <v>104</v>
      </c>
      <c r="L58" s="77">
        <v>54.17</v>
      </c>
    </row>
    <row r="59" spans="1:12" ht="24.6" customHeight="1" x14ac:dyDescent="0.25">
      <c r="A59" s="82">
        <v>3</v>
      </c>
      <c r="B59" s="31" t="s">
        <v>283</v>
      </c>
      <c r="C59" s="83"/>
      <c r="D59" s="77"/>
      <c r="E59" s="78">
        <v>1</v>
      </c>
      <c r="F59" s="76">
        <v>0.52</v>
      </c>
      <c r="G59" s="83">
        <v>19</v>
      </c>
      <c r="H59" s="76">
        <v>9.9</v>
      </c>
      <c r="I59" s="78">
        <v>87</v>
      </c>
      <c r="J59" s="77">
        <v>45.31</v>
      </c>
      <c r="K59" s="78">
        <v>85</v>
      </c>
      <c r="L59" s="77">
        <v>44.27</v>
      </c>
    </row>
    <row r="60" spans="1:12" ht="24.6" customHeight="1" x14ac:dyDescent="0.25">
      <c r="A60" s="82">
        <v>4</v>
      </c>
      <c r="B60" s="31" t="s">
        <v>177</v>
      </c>
      <c r="C60" s="83"/>
      <c r="D60" s="77"/>
      <c r="E60" s="78">
        <v>2</v>
      </c>
      <c r="F60" s="76">
        <v>1.04</v>
      </c>
      <c r="G60" s="83">
        <v>16</v>
      </c>
      <c r="H60" s="76">
        <v>8.33</v>
      </c>
      <c r="I60" s="78">
        <v>93</v>
      </c>
      <c r="J60" s="77">
        <v>48.44</v>
      </c>
      <c r="K60" s="78">
        <v>81</v>
      </c>
      <c r="L60" s="77">
        <v>42.19</v>
      </c>
    </row>
    <row r="61" spans="1:12" ht="24.6" customHeight="1" x14ac:dyDescent="0.25">
      <c r="A61" s="82">
        <v>5</v>
      </c>
      <c r="B61" s="31" t="s">
        <v>178</v>
      </c>
      <c r="C61" s="83"/>
      <c r="D61" s="77"/>
      <c r="E61" s="78">
        <v>4</v>
      </c>
      <c r="F61" s="76">
        <v>2.08</v>
      </c>
      <c r="G61" s="83">
        <v>20</v>
      </c>
      <c r="H61" s="76">
        <v>10.42</v>
      </c>
      <c r="I61" s="78">
        <v>101</v>
      </c>
      <c r="J61" s="77">
        <v>52.6</v>
      </c>
      <c r="K61" s="78">
        <v>67</v>
      </c>
      <c r="L61" s="77">
        <v>34.9</v>
      </c>
    </row>
    <row r="62" spans="1:12" ht="24.6" customHeight="1" x14ac:dyDescent="0.25">
      <c r="A62" s="82">
        <v>6</v>
      </c>
      <c r="B62" s="31" t="s">
        <v>179</v>
      </c>
      <c r="C62" s="83"/>
      <c r="D62" s="77"/>
      <c r="E62" s="78">
        <v>1</v>
      </c>
      <c r="F62" s="76">
        <v>0.52</v>
      </c>
      <c r="G62" s="83">
        <v>12</v>
      </c>
      <c r="H62" s="76">
        <v>6.25</v>
      </c>
      <c r="I62" s="78">
        <v>97</v>
      </c>
      <c r="J62" s="77">
        <v>50.52</v>
      </c>
      <c r="K62" s="78">
        <v>82</v>
      </c>
      <c r="L62" s="77">
        <v>42.71</v>
      </c>
    </row>
    <row r="63" spans="1:12" ht="24.6" customHeight="1" x14ac:dyDescent="0.25">
      <c r="A63" s="82">
        <v>7</v>
      </c>
      <c r="B63" s="31" t="s">
        <v>180</v>
      </c>
      <c r="C63" s="83"/>
      <c r="D63" s="77"/>
      <c r="E63" s="78">
        <v>1</v>
      </c>
      <c r="F63" s="76">
        <v>0.52</v>
      </c>
      <c r="G63" s="83">
        <v>19</v>
      </c>
      <c r="H63" s="76">
        <v>9.9</v>
      </c>
      <c r="I63" s="78">
        <v>82</v>
      </c>
      <c r="J63" s="77">
        <v>42.71</v>
      </c>
      <c r="K63" s="78">
        <v>90</v>
      </c>
      <c r="L63" s="77">
        <v>46.88</v>
      </c>
    </row>
    <row r="64" spans="1:12" ht="24.6" customHeight="1" x14ac:dyDescent="0.25">
      <c r="A64" s="82">
        <v>8</v>
      </c>
      <c r="B64" s="31" t="s">
        <v>181</v>
      </c>
      <c r="C64" s="83"/>
      <c r="D64" s="77"/>
      <c r="E64" s="78">
        <v>1</v>
      </c>
      <c r="F64" s="76">
        <v>0.52</v>
      </c>
      <c r="G64" s="83">
        <v>16</v>
      </c>
      <c r="H64" s="76">
        <v>8.33</v>
      </c>
      <c r="I64" s="78">
        <v>98</v>
      </c>
      <c r="J64" s="77">
        <v>51.04</v>
      </c>
      <c r="K64" s="78">
        <v>77</v>
      </c>
      <c r="L64" s="77">
        <v>40.1</v>
      </c>
    </row>
    <row r="65" spans="1:12" ht="24.6" customHeight="1" x14ac:dyDescent="0.25">
      <c r="A65" s="82">
        <v>9</v>
      </c>
      <c r="B65" s="31" t="s">
        <v>182</v>
      </c>
      <c r="C65" s="83">
        <v>1</v>
      </c>
      <c r="D65" s="77">
        <v>0.52083333333333326</v>
      </c>
      <c r="E65" s="78">
        <v>2</v>
      </c>
      <c r="F65" s="76">
        <v>1.04</v>
      </c>
      <c r="G65" s="83">
        <v>11</v>
      </c>
      <c r="H65" s="76">
        <v>5.73</v>
      </c>
      <c r="I65" s="78">
        <v>94</v>
      </c>
      <c r="J65" s="77">
        <v>48.96</v>
      </c>
      <c r="K65" s="78">
        <v>84</v>
      </c>
      <c r="L65" s="77">
        <v>43.75</v>
      </c>
    </row>
    <row r="66" spans="1:12" ht="24.6" customHeight="1" x14ac:dyDescent="0.25">
      <c r="A66" s="82">
        <v>10</v>
      </c>
      <c r="B66" s="31" t="s">
        <v>183</v>
      </c>
      <c r="C66" s="83">
        <v>1</v>
      </c>
      <c r="D66" s="77">
        <v>0.52083333333333326</v>
      </c>
      <c r="E66" s="78">
        <v>1</v>
      </c>
      <c r="F66" s="76">
        <v>0.52</v>
      </c>
      <c r="G66" s="83">
        <v>9</v>
      </c>
      <c r="H66" s="76">
        <v>4.6900000000000004</v>
      </c>
      <c r="I66" s="78">
        <v>83</v>
      </c>
      <c r="J66" s="77">
        <v>43.23</v>
      </c>
      <c r="K66" s="78">
        <v>98</v>
      </c>
      <c r="L66" s="77">
        <v>51.04</v>
      </c>
    </row>
    <row r="67" spans="1:12" ht="24.6" customHeight="1" x14ac:dyDescent="0.25">
      <c r="A67" s="82">
        <v>11</v>
      </c>
      <c r="B67" s="31" t="s">
        <v>172</v>
      </c>
      <c r="C67" s="83"/>
      <c r="D67" s="77"/>
      <c r="E67" s="78">
        <v>2</v>
      </c>
      <c r="F67" s="76">
        <v>1.04</v>
      </c>
      <c r="G67" s="83">
        <v>18</v>
      </c>
      <c r="H67" s="76">
        <v>9.3800000000000008</v>
      </c>
      <c r="I67" s="78">
        <v>108</v>
      </c>
      <c r="J67" s="77">
        <v>56.25</v>
      </c>
      <c r="K67" s="78">
        <v>64</v>
      </c>
      <c r="L67" s="77">
        <v>33.33</v>
      </c>
    </row>
    <row r="68" spans="1:12" ht="24.6" customHeight="1" x14ac:dyDescent="0.25">
      <c r="A68" s="82">
        <v>12</v>
      </c>
      <c r="B68" s="31" t="s">
        <v>173</v>
      </c>
      <c r="C68" s="83">
        <v>1</v>
      </c>
      <c r="D68" s="77">
        <v>0.52083333333333326</v>
      </c>
      <c r="E68" s="78">
        <v>1</v>
      </c>
      <c r="F68" s="76">
        <v>0.52</v>
      </c>
      <c r="G68" s="83">
        <v>16</v>
      </c>
      <c r="H68" s="76">
        <v>8.33</v>
      </c>
      <c r="I68" s="78">
        <v>97</v>
      </c>
      <c r="J68" s="77">
        <v>50.52</v>
      </c>
      <c r="K68" s="78">
        <v>77</v>
      </c>
      <c r="L68" s="77">
        <v>40.1</v>
      </c>
    </row>
    <row r="69" spans="1:12" ht="24.6" customHeight="1" x14ac:dyDescent="0.25">
      <c r="A69" s="82">
        <v>13</v>
      </c>
      <c r="B69" s="31" t="s">
        <v>184</v>
      </c>
      <c r="C69" s="83">
        <v>1</v>
      </c>
      <c r="D69" s="77">
        <v>0.52083333333333326</v>
      </c>
      <c r="E69" s="78">
        <v>1</v>
      </c>
      <c r="F69" s="76">
        <v>0.52</v>
      </c>
      <c r="G69" s="83">
        <v>3</v>
      </c>
      <c r="H69" s="76">
        <v>1.56</v>
      </c>
      <c r="I69" s="78">
        <v>82</v>
      </c>
      <c r="J69" s="77">
        <v>42.71</v>
      </c>
      <c r="K69" s="78">
        <v>105</v>
      </c>
      <c r="L69" s="77">
        <v>54.69</v>
      </c>
    </row>
    <row r="70" spans="1:12" ht="24.6" customHeight="1" x14ac:dyDescent="0.25">
      <c r="A70" s="82">
        <v>14</v>
      </c>
      <c r="B70" s="31" t="s">
        <v>185</v>
      </c>
      <c r="C70" s="83">
        <v>1</v>
      </c>
      <c r="D70" s="77">
        <v>0.52083333333333326</v>
      </c>
      <c r="E70" s="78">
        <v>1</v>
      </c>
      <c r="F70" s="76">
        <v>0.52</v>
      </c>
      <c r="G70" s="83">
        <v>15</v>
      </c>
      <c r="H70" s="76">
        <v>7.81</v>
      </c>
      <c r="I70" s="78">
        <v>92</v>
      </c>
      <c r="J70" s="77">
        <v>47.92</v>
      </c>
      <c r="K70" s="78">
        <v>83</v>
      </c>
      <c r="L70" s="77">
        <v>43.23</v>
      </c>
    </row>
    <row r="71" spans="1:12" ht="24.6" customHeight="1" x14ac:dyDescent="0.25">
      <c r="A71" s="84">
        <v>15</v>
      </c>
      <c r="B71" s="85" t="s">
        <v>186</v>
      </c>
      <c r="C71" s="86">
        <v>1</v>
      </c>
      <c r="D71" s="87">
        <v>0.52083333333333326</v>
      </c>
      <c r="E71" s="88"/>
      <c r="F71" s="89"/>
      <c r="G71" s="86">
        <v>16</v>
      </c>
      <c r="H71" s="89">
        <v>8.33</v>
      </c>
      <c r="I71" s="88">
        <v>96</v>
      </c>
      <c r="J71" s="87">
        <v>50</v>
      </c>
      <c r="K71" s="88">
        <v>79</v>
      </c>
      <c r="L71" s="87">
        <v>41.15</v>
      </c>
    </row>
    <row r="72" spans="1:12" ht="24.6" customHeight="1" x14ac:dyDescent="0.25">
      <c r="A72" s="91"/>
      <c r="B72" s="92" t="s">
        <v>288</v>
      </c>
      <c r="C72" s="93"/>
      <c r="D72" s="93">
        <f t="shared" ref="D72:J72" si="0">AVERAGE(D14:D71)</f>
        <v>0.52083333333333337</v>
      </c>
      <c r="E72" s="93"/>
      <c r="F72" s="93">
        <f t="shared" si="0"/>
        <v>0.93166666666666709</v>
      </c>
      <c r="G72" s="93"/>
      <c r="H72" s="93">
        <f t="shared" si="0"/>
        <v>8.0386792452830171</v>
      </c>
      <c r="I72" s="93"/>
      <c r="J72" s="93">
        <f t="shared" si="0"/>
        <v>50.66849056603774</v>
      </c>
      <c r="K72" s="93"/>
      <c r="L72" s="93">
        <f>AVERAGE(L14:L71)</f>
        <v>40.232264150943394</v>
      </c>
    </row>
    <row r="73" spans="1:12" ht="24.6" customHeight="1" x14ac:dyDescent="0.25">
      <c r="I73" s="90"/>
    </row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</sheetData>
  <mergeCells count="12">
    <mergeCell ref="A40:L40"/>
    <mergeCell ref="A46:L46"/>
    <mergeCell ref="A4:L4"/>
    <mergeCell ref="A10:A12"/>
    <mergeCell ref="B10:B12"/>
    <mergeCell ref="C10:L10"/>
    <mergeCell ref="C11:D11"/>
    <mergeCell ref="E11:F11"/>
    <mergeCell ref="G11:H11"/>
    <mergeCell ref="I11:J11"/>
    <mergeCell ref="K11:L11"/>
    <mergeCell ref="A13:L13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8"/>
  <sheetViews>
    <sheetView tabSelected="1" zoomScale="55" zoomScaleNormal="55" workbookViewId="0">
      <selection activeCell="A48" sqref="A48:XFD48"/>
    </sheetView>
  </sheetViews>
  <sheetFormatPr defaultColWidth="12.42578125" defaultRowHeight="15" customHeight="1" x14ac:dyDescent="0.25"/>
  <cols>
    <col min="1" max="1" width="7" style="22" customWidth="1"/>
    <col min="2" max="2" width="83.7109375" style="22" customWidth="1"/>
    <col min="3" max="12" width="10" style="22" customWidth="1"/>
    <col min="13" max="16" width="7" style="22" customWidth="1"/>
    <col min="17" max="16384" width="12.42578125" style="22"/>
  </cols>
  <sheetData>
    <row r="1" spans="1:12" s="29" customFormat="1" ht="26.45" customHeight="1" x14ac:dyDescent="0.25">
      <c r="A1" s="60" t="s">
        <v>92</v>
      </c>
      <c r="B1" s="60"/>
      <c r="C1" s="60"/>
      <c r="D1" s="60"/>
    </row>
    <row r="2" spans="1:12" s="29" customFormat="1" ht="26.45" customHeight="1" x14ac:dyDescent="0.25">
      <c r="A2" s="94" t="s">
        <v>108</v>
      </c>
      <c r="B2" s="94"/>
      <c r="C2" s="94"/>
      <c r="D2" s="94"/>
    </row>
    <row r="3" spans="1:12" s="29" customFormat="1" ht="26.45" customHeight="1" x14ac:dyDescent="0.25"/>
    <row r="4" spans="1:12" s="29" customFormat="1" ht="26.45" customHeight="1" x14ac:dyDescent="0.25">
      <c r="A4" s="166" t="s">
        <v>295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s="29" customFormat="1" ht="26.45" customHeight="1" x14ac:dyDescent="0.25"/>
    <row r="6" spans="1:12" s="29" customFormat="1" ht="26.45" customHeight="1" x14ac:dyDescent="0.25">
      <c r="A6" s="29" t="s">
        <v>296</v>
      </c>
    </row>
    <row r="7" spans="1:12" s="29" customFormat="1" ht="26.45" customHeight="1" x14ac:dyDescent="0.25">
      <c r="A7" s="29" t="s">
        <v>297</v>
      </c>
    </row>
    <row r="8" spans="1:12" s="29" customFormat="1" ht="26.45" customHeight="1" x14ac:dyDescent="0.25">
      <c r="A8" s="29" t="s">
        <v>298</v>
      </c>
    </row>
    <row r="9" spans="1:12" s="29" customFormat="1" ht="26.45" customHeight="1" x14ac:dyDescent="0.25"/>
    <row r="10" spans="1:12" s="29" customFormat="1" ht="26.45" customHeight="1" x14ac:dyDescent="0.25">
      <c r="A10" s="168" t="s">
        <v>44</v>
      </c>
      <c r="B10" s="168" t="s">
        <v>46</v>
      </c>
      <c r="C10" s="168" t="s">
        <v>47</v>
      </c>
      <c r="D10" s="170"/>
      <c r="E10" s="170"/>
      <c r="F10" s="170"/>
      <c r="G10" s="170"/>
      <c r="H10" s="170"/>
      <c r="I10" s="170"/>
      <c r="J10" s="170"/>
      <c r="K10" s="170"/>
      <c r="L10" s="170"/>
    </row>
    <row r="11" spans="1:12" s="29" customFormat="1" ht="62.1" customHeight="1" x14ac:dyDescent="0.25">
      <c r="A11" s="169"/>
      <c r="B11" s="169"/>
      <c r="C11" s="171" t="s">
        <v>54</v>
      </c>
      <c r="D11" s="170"/>
      <c r="E11" s="171" t="s">
        <v>49</v>
      </c>
      <c r="F11" s="170"/>
      <c r="G11" s="171" t="s">
        <v>50</v>
      </c>
      <c r="H11" s="170"/>
      <c r="I11" s="171" t="s">
        <v>51</v>
      </c>
      <c r="J11" s="170"/>
      <c r="K11" s="171" t="s">
        <v>52</v>
      </c>
      <c r="L11" s="170"/>
    </row>
    <row r="12" spans="1:12" s="29" customFormat="1" ht="26.45" customHeight="1" x14ac:dyDescent="0.25">
      <c r="A12" s="169"/>
      <c r="B12" s="169"/>
      <c r="C12" s="43" t="s">
        <v>45</v>
      </c>
      <c r="D12" s="43" t="s">
        <v>53</v>
      </c>
      <c r="E12" s="43" t="s">
        <v>45</v>
      </c>
      <c r="F12" s="43" t="s">
        <v>53</v>
      </c>
      <c r="G12" s="43" t="s">
        <v>45</v>
      </c>
      <c r="H12" s="43" t="s">
        <v>53</v>
      </c>
      <c r="I12" s="43" t="s">
        <v>45</v>
      </c>
      <c r="J12" s="43" t="s">
        <v>53</v>
      </c>
      <c r="K12" s="43" t="s">
        <v>45</v>
      </c>
      <c r="L12" s="43" t="s">
        <v>53</v>
      </c>
    </row>
    <row r="13" spans="1:12" s="29" customFormat="1" ht="26.45" customHeight="1" x14ac:dyDescent="0.25">
      <c r="A13" s="95" t="s">
        <v>291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8"/>
    </row>
    <row r="14" spans="1:12" s="29" customFormat="1" ht="39" customHeight="1" x14ac:dyDescent="0.25">
      <c r="A14" s="42">
        <v>1</v>
      </c>
      <c r="B14" s="30" t="s">
        <v>193</v>
      </c>
      <c r="C14" s="99">
        <v>0</v>
      </c>
      <c r="D14" s="100">
        <f>(C14/86)*100</f>
        <v>0</v>
      </c>
      <c r="E14" s="99">
        <v>10</v>
      </c>
      <c r="F14" s="100">
        <f>(E14/215)*100</f>
        <v>4.6511627906976747</v>
      </c>
      <c r="G14" s="99">
        <v>7</v>
      </c>
      <c r="H14" s="100">
        <f>(G14/215)*100</f>
        <v>3.2558139534883721</v>
      </c>
      <c r="I14" s="99">
        <v>38</v>
      </c>
      <c r="J14" s="100">
        <f>ROUND(I14/86*100,2)</f>
        <v>44.19</v>
      </c>
      <c r="K14" s="99">
        <v>31</v>
      </c>
      <c r="L14" s="100">
        <f>ROUND(K14/86*100,2)</f>
        <v>36.049999999999997</v>
      </c>
    </row>
    <row r="15" spans="1:12" s="29" customFormat="1" ht="39" customHeight="1" x14ac:dyDescent="0.25">
      <c r="A15" s="42">
        <v>2</v>
      </c>
      <c r="B15" s="30" t="s">
        <v>194</v>
      </c>
      <c r="C15" s="99">
        <v>0</v>
      </c>
      <c r="D15" s="100">
        <f t="shared" ref="D15:D62" si="0">(C15/86)*100</f>
        <v>0</v>
      </c>
      <c r="E15" s="99">
        <v>15</v>
      </c>
      <c r="F15" s="100">
        <f t="shared" ref="F15:F62" si="1">(E15/215)*100</f>
        <v>6.9767441860465116</v>
      </c>
      <c r="G15" s="99">
        <v>3</v>
      </c>
      <c r="H15" s="100">
        <f t="shared" ref="H15:H62" si="2">(G15/215)*100</f>
        <v>1.3953488372093024</v>
      </c>
      <c r="I15" s="99">
        <v>36</v>
      </c>
      <c r="J15" s="100">
        <f t="shared" ref="J15:J62" si="3">ROUND(I15/86*100,2)</f>
        <v>41.86</v>
      </c>
      <c r="K15" s="99">
        <v>32</v>
      </c>
      <c r="L15" s="100">
        <f t="shared" ref="L15:L62" si="4">ROUND(K15/86*100,2)</f>
        <v>37.21</v>
      </c>
    </row>
    <row r="16" spans="1:12" s="29" customFormat="1" ht="26.45" customHeight="1" x14ac:dyDescent="0.25">
      <c r="A16" s="42">
        <v>3</v>
      </c>
      <c r="B16" s="30" t="s">
        <v>195</v>
      </c>
      <c r="C16" s="99">
        <v>0</v>
      </c>
      <c r="D16" s="100">
        <f t="shared" si="0"/>
        <v>0</v>
      </c>
      <c r="E16" s="99">
        <v>12</v>
      </c>
      <c r="F16" s="100">
        <f t="shared" si="1"/>
        <v>5.5813953488372094</v>
      </c>
      <c r="G16" s="99">
        <v>4</v>
      </c>
      <c r="H16" s="100">
        <f t="shared" si="2"/>
        <v>1.8604651162790697</v>
      </c>
      <c r="I16" s="99">
        <v>33</v>
      </c>
      <c r="J16" s="100">
        <f t="shared" si="3"/>
        <v>38.369999999999997</v>
      </c>
      <c r="K16" s="99">
        <v>37</v>
      </c>
      <c r="L16" s="100">
        <f t="shared" si="4"/>
        <v>43.02</v>
      </c>
    </row>
    <row r="17" spans="1:12" s="29" customFormat="1" ht="26.45" customHeight="1" x14ac:dyDescent="0.25">
      <c r="A17" s="42">
        <v>4</v>
      </c>
      <c r="B17" s="30" t="s">
        <v>196</v>
      </c>
      <c r="C17" s="99">
        <v>0</v>
      </c>
      <c r="D17" s="100">
        <f t="shared" si="0"/>
        <v>0</v>
      </c>
      <c r="E17" s="99">
        <v>17</v>
      </c>
      <c r="F17" s="100">
        <f t="shared" si="1"/>
        <v>7.9069767441860463</v>
      </c>
      <c r="G17" s="99">
        <v>3</v>
      </c>
      <c r="H17" s="100">
        <f t="shared" si="2"/>
        <v>1.3953488372093024</v>
      </c>
      <c r="I17" s="99">
        <v>40</v>
      </c>
      <c r="J17" s="100">
        <f t="shared" si="3"/>
        <v>46.51</v>
      </c>
      <c r="K17" s="99">
        <v>26</v>
      </c>
      <c r="L17" s="100">
        <f t="shared" si="4"/>
        <v>30.23</v>
      </c>
    </row>
    <row r="18" spans="1:12" s="29" customFormat="1" ht="42" customHeight="1" x14ac:dyDescent="0.25">
      <c r="A18" s="42">
        <v>5</v>
      </c>
      <c r="B18" s="30" t="s">
        <v>197</v>
      </c>
      <c r="C18" s="99">
        <v>0</v>
      </c>
      <c r="D18" s="100">
        <f t="shared" si="0"/>
        <v>0</v>
      </c>
      <c r="E18" s="99">
        <v>18</v>
      </c>
      <c r="F18" s="100">
        <f t="shared" si="1"/>
        <v>8.3720930232558146</v>
      </c>
      <c r="G18" s="99">
        <v>1</v>
      </c>
      <c r="H18" s="100">
        <f t="shared" si="2"/>
        <v>0.46511627906976744</v>
      </c>
      <c r="I18" s="99">
        <v>35</v>
      </c>
      <c r="J18" s="100">
        <f t="shared" si="3"/>
        <v>40.700000000000003</v>
      </c>
      <c r="K18" s="99">
        <v>32</v>
      </c>
      <c r="L18" s="100">
        <f t="shared" si="4"/>
        <v>37.21</v>
      </c>
    </row>
    <row r="19" spans="1:12" s="29" customFormat="1" ht="42" customHeight="1" x14ac:dyDescent="0.25">
      <c r="A19" s="42">
        <v>6</v>
      </c>
      <c r="B19" s="30" t="s">
        <v>198</v>
      </c>
      <c r="C19" s="99">
        <v>1</v>
      </c>
      <c r="D19" s="100">
        <f t="shared" si="0"/>
        <v>1.1627906976744187</v>
      </c>
      <c r="E19" s="99">
        <v>20</v>
      </c>
      <c r="F19" s="100">
        <f t="shared" si="1"/>
        <v>9.3023255813953494</v>
      </c>
      <c r="G19" s="99">
        <v>2</v>
      </c>
      <c r="H19" s="100">
        <f t="shared" si="2"/>
        <v>0.93023255813953487</v>
      </c>
      <c r="I19" s="99">
        <v>33</v>
      </c>
      <c r="J19" s="100">
        <f t="shared" si="3"/>
        <v>38.369999999999997</v>
      </c>
      <c r="K19" s="99">
        <v>30</v>
      </c>
      <c r="L19" s="100">
        <f t="shared" si="4"/>
        <v>34.880000000000003</v>
      </c>
    </row>
    <row r="20" spans="1:12" s="29" customFormat="1" ht="26.45" customHeight="1" x14ac:dyDescent="0.25">
      <c r="A20" s="42">
        <v>7</v>
      </c>
      <c r="B20" s="30" t="s">
        <v>199</v>
      </c>
      <c r="C20" s="99">
        <v>0</v>
      </c>
      <c r="D20" s="100">
        <f t="shared" si="0"/>
        <v>0</v>
      </c>
      <c r="E20" s="99">
        <v>15</v>
      </c>
      <c r="F20" s="100">
        <f t="shared" si="1"/>
        <v>6.9767441860465116</v>
      </c>
      <c r="G20" s="99">
        <v>2</v>
      </c>
      <c r="H20" s="100">
        <f t="shared" si="2"/>
        <v>0.93023255813953487</v>
      </c>
      <c r="I20" s="99">
        <v>40</v>
      </c>
      <c r="J20" s="100">
        <f t="shared" si="3"/>
        <v>46.51</v>
      </c>
      <c r="K20" s="99">
        <v>29</v>
      </c>
      <c r="L20" s="100">
        <f t="shared" si="4"/>
        <v>33.72</v>
      </c>
    </row>
    <row r="21" spans="1:12" s="29" customFormat="1" ht="39.950000000000003" customHeight="1" x14ac:dyDescent="0.25">
      <c r="A21" s="42">
        <v>8</v>
      </c>
      <c r="B21" s="30" t="s">
        <v>200</v>
      </c>
      <c r="C21" s="99">
        <v>0</v>
      </c>
      <c r="D21" s="100">
        <f t="shared" si="0"/>
        <v>0</v>
      </c>
      <c r="E21" s="99">
        <v>18</v>
      </c>
      <c r="F21" s="100">
        <f t="shared" si="1"/>
        <v>8.3720930232558146</v>
      </c>
      <c r="G21" s="99">
        <v>2</v>
      </c>
      <c r="H21" s="100">
        <f t="shared" si="2"/>
        <v>0.93023255813953487</v>
      </c>
      <c r="I21" s="99">
        <v>33</v>
      </c>
      <c r="J21" s="100">
        <f t="shared" si="3"/>
        <v>38.369999999999997</v>
      </c>
      <c r="K21" s="99">
        <v>33</v>
      </c>
      <c r="L21" s="100">
        <f t="shared" si="4"/>
        <v>38.369999999999997</v>
      </c>
    </row>
    <row r="22" spans="1:12" s="29" customFormat="1" ht="26.45" customHeight="1" x14ac:dyDescent="0.25">
      <c r="A22" s="42">
        <v>9</v>
      </c>
      <c r="B22" s="30" t="s">
        <v>201</v>
      </c>
      <c r="C22" s="99">
        <v>0</v>
      </c>
      <c r="D22" s="100">
        <f t="shared" si="0"/>
        <v>0</v>
      </c>
      <c r="E22" s="99">
        <v>13</v>
      </c>
      <c r="F22" s="100">
        <f t="shared" si="1"/>
        <v>6.0465116279069768</v>
      </c>
      <c r="G22" s="99">
        <v>6</v>
      </c>
      <c r="H22" s="100">
        <f t="shared" si="2"/>
        <v>2.7906976744186047</v>
      </c>
      <c r="I22" s="99">
        <v>35</v>
      </c>
      <c r="J22" s="100">
        <f t="shared" si="3"/>
        <v>40.700000000000003</v>
      </c>
      <c r="K22" s="99">
        <v>32</v>
      </c>
      <c r="L22" s="100">
        <f t="shared" si="4"/>
        <v>37.21</v>
      </c>
    </row>
    <row r="23" spans="1:12" s="29" customFormat="1" ht="26.45" customHeight="1" x14ac:dyDescent="0.25">
      <c r="A23" s="42">
        <v>10</v>
      </c>
      <c r="B23" s="30" t="s">
        <v>202</v>
      </c>
      <c r="C23" s="99">
        <v>0</v>
      </c>
      <c r="D23" s="100">
        <f t="shared" si="0"/>
        <v>0</v>
      </c>
      <c r="E23" s="99">
        <v>16</v>
      </c>
      <c r="F23" s="100">
        <f t="shared" si="1"/>
        <v>7.441860465116279</v>
      </c>
      <c r="G23" s="99">
        <v>2</v>
      </c>
      <c r="H23" s="100">
        <f t="shared" si="2"/>
        <v>0.93023255813953487</v>
      </c>
      <c r="I23" s="99">
        <v>33</v>
      </c>
      <c r="J23" s="100">
        <f t="shared" si="3"/>
        <v>38.369999999999997</v>
      </c>
      <c r="K23" s="99">
        <v>35</v>
      </c>
      <c r="L23" s="100">
        <f t="shared" si="4"/>
        <v>40.700000000000003</v>
      </c>
    </row>
    <row r="24" spans="1:12" s="29" customFormat="1" ht="26.45" customHeight="1" x14ac:dyDescent="0.25">
      <c r="A24" s="95" t="s">
        <v>292</v>
      </c>
      <c r="B24" s="96"/>
      <c r="C24" s="101"/>
      <c r="D24" s="102"/>
      <c r="E24" s="101"/>
      <c r="F24" s="102"/>
      <c r="G24" s="101"/>
      <c r="H24" s="102"/>
      <c r="I24" s="101"/>
      <c r="J24" s="102"/>
      <c r="K24" s="101"/>
      <c r="L24" s="103"/>
    </row>
    <row r="25" spans="1:12" s="29" customFormat="1" ht="26.45" customHeight="1" x14ac:dyDescent="0.25">
      <c r="A25" s="42">
        <v>1</v>
      </c>
      <c r="B25" s="30" t="s">
        <v>203</v>
      </c>
      <c r="C25" s="99">
        <v>0</v>
      </c>
      <c r="D25" s="100">
        <f t="shared" si="0"/>
        <v>0</v>
      </c>
      <c r="E25" s="99">
        <v>8</v>
      </c>
      <c r="F25" s="100">
        <f t="shared" si="1"/>
        <v>3.7209302325581395</v>
      </c>
      <c r="G25" s="99">
        <v>6</v>
      </c>
      <c r="H25" s="100">
        <f t="shared" si="2"/>
        <v>2.7906976744186047</v>
      </c>
      <c r="I25" s="99">
        <v>39</v>
      </c>
      <c r="J25" s="100">
        <f t="shared" si="3"/>
        <v>45.35</v>
      </c>
      <c r="K25" s="99">
        <v>33</v>
      </c>
      <c r="L25" s="100">
        <f t="shared" si="4"/>
        <v>38.369999999999997</v>
      </c>
    </row>
    <row r="26" spans="1:12" s="29" customFormat="1" ht="26.45" customHeight="1" x14ac:dyDescent="0.25">
      <c r="A26" s="42">
        <v>2</v>
      </c>
      <c r="B26" s="30" t="s">
        <v>204</v>
      </c>
      <c r="C26" s="99">
        <v>0</v>
      </c>
      <c r="D26" s="100">
        <f t="shared" si="0"/>
        <v>0</v>
      </c>
      <c r="E26" s="99">
        <v>11</v>
      </c>
      <c r="F26" s="100">
        <f t="shared" si="1"/>
        <v>5.1162790697674421</v>
      </c>
      <c r="G26" s="99">
        <v>3</v>
      </c>
      <c r="H26" s="100">
        <f t="shared" si="2"/>
        <v>1.3953488372093024</v>
      </c>
      <c r="I26" s="99">
        <v>30</v>
      </c>
      <c r="J26" s="100">
        <f t="shared" si="3"/>
        <v>34.880000000000003</v>
      </c>
      <c r="K26" s="99">
        <v>42</v>
      </c>
      <c r="L26" s="100">
        <f t="shared" si="4"/>
        <v>48.84</v>
      </c>
    </row>
    <row r="27" spans="1:12" s="29" customFormat="1" ht="26.45" customHeight="1" x14ac:dyDescent="0.25">
      <c r="A27" s="42">
        <v>3</v>
      </c>
      <c r="B27" s="30" t="s">
        <v>205</v>
      </c>
      <c r="C27" s="99">
        <v>0</v>
      </c>
      <c r="D27" s="100">
        <f t="shared" si="0"/>
        <v>0</v>
      </c>
      <c r="E27" s="99">
        <v>15</v>
      </c>
      <c r="F27" s="100">
        <f t="shared" si="1"/>
        <v>6.9767441860465116</v>
      </c>
      <c r="G27" s="99">
        <v>2</v>
      </c>
      <c r="H27" s="100">
        <f t="shared" si="2"/>
        <v>0.93023255813953487</v>
      </c>
      <c r="I27" s="99">
        <v>32</v>
      </c>
      <c r="J27" s="100">
        <f t="shared" si="3"/>
        <v>37.21</v>
      </c>
      <c r="K27" s="99">
        <v>37</v>
      </c>
      <c r="L27" s="100">
        <f t="shared" si="4"/>
        <v>43.02</v>
      </c>
    </row>
    <row r="28" spans="1:12" s="29" customFormat="1" ht="26.45" customHeight="1" x14ac:dyDescent="0.25">
      <c r="A28" s="42">
        <v>4</v>
      </c>
      <c r="B28" s="30" t="s">
        <v>206</v>
      </c>
      <c r="C28" s="99">
        <v>0</v>
      </c>
      <c r="D28" s="100">
        <f t="shared" si="0"/>
        <v>0</v>
      </c>
      <c r="E28" s="99">
        <v>12</v>
      </c>
      <c r="F28" s="100">
        <f t="shared" si="1"/>
        <v>5.5813953488372094</v>
      </c>
      <c r="G28" s="99">
        <v>4</v>
      </c>
      <c r="H28" s="100">
        <f t="shared" si="2"/>
        <v>1.8604651162790697</v>
      </c>
      <c r="I28" s="99">
        <v>39</v>
      </c>
      <c r="J28" s="100">
        <f t="shared" si="3"/>
        <v>45.35</v>
      </c>
      <c r="K28" s="99">
        <v>31</v>
      </c>
      <c r="L28" s="100">
        <f t="shared" si="4"/>
        <v>36.049999999999997</v>
      </c>
    </row>
    <row r="29" spans="1:12" s="29" customFormat="1" ht="26.45" customHeight="1" x14ac:dyDescent="0.25">
      <c r="A29" s="42">
        <v>5</v>
      </c>
      <c r="B29" s="30" t="s">
        <v>207</v>
      </c>
      <c r="C29" s="99">
        <v>0</v>
      </c>
      <c r="D29" s="100">
        <f t="shared" si="0"/>
        <v>0</v>
      </c>
      <c r="E29" s="99">
        <v>15</v>
      </c>
      <c r="F29" s="100">
        <f t="shared" si="1"/>
        <v>6.9767441860465116</v>
      </c>
      <c r="G29" s="99">
        <v>3</v>
      </c>
      <c r="H29" s="100">
        <f t="shared" si="2"/>
        <v>1.3953488372093024</v>
      </c>
      <c r="I29" s="99">
        <v>31</v>
      </c>
      <c r="J29" s="100">
        <f t="shared" si="3"/>
        <v>36.049999999999997</v>
      </c>
      <c r="K29" s="99">
        <v>37</v>
      </c>
      <c r="L29" s="100">
        <f t="shared" si="4"/>
        <v>43.02</v>
      </c>
    </row>
    <row r="30" spans="1:12" s="29" customFormat="1" ht="26.45" customHeight="1" x14ac:dyDescent="0.25">
      <c r="A30" s="42">
        <v>6</v>
      </c>
      <c r="B30" s="30" t="s">
        <v>208</v>
      </c>
      <c r="C30" s="99">
        <v>0</v>
      </c>
      <c r="D30" s="100">
        <f t="shared" si="0"/>
        <v>0</v>
      </c>
      <c r="E30" s="99">
        <v>8</v>
      </c>
      <c r="F30" s="100">
        <f t="shared" si="1"/>
        <v>3.7209302325581395</v>
      </c>
      <c r="G30" s="99">
        <v>6</v>
      </c>
      <c r="H30" s="100">
        <f t="shared" si="2"/>
        <v>2.7906976744186047</v>
      </c>
      <c r="I30" s="99">
        <v>31</v>
      </c>
      <c r="J30" s="100">
        <f t="shared" si="3"/>
        <v>36.049999999999997</v>
      </c>
      <c r="K30" s="99">
        <v>41</v>
      </c>
      <c r="L30" s="100">
        <f t="shared" si="4"/>
        <v>47.67</v>
      </c>
    </row>
    <row r="31" spans="1:12" s="29" customFormat="1" ht="26.45" customHeight="1" x14ac:dyDescent="0.25">
      <c r="A31" s="42">
        <v>7</v>
      </c>
      <c r="B31" s="30" t="s">
        <v>209</v>
      </c>
      <c r="C31" s="99">
        <v>0</v>
      </c>
      <c r="D31" s="100">
        <f t="shared" si="0"/>
        <v>0</v>
      </c>
      <c r="E31" s="99">
        <v>9</v>
      </c>
      <c r="F31" s="100">
        <f t="shared" si="1"/>
        <v>4.1860465116279073</v>
      </c>
      <c r="G31" s="99">
        <v>7</v>
      </c>
      <c r="H31" s="100">
        <f t="shared" si="2"/>
        <v>3.2558139534883721</v>
      </c>
      <c r="I31" s="99">
        <v>38</v>
      </c>
      <c r="J31" s="100">
        <f t="shared" si="3"/>
        <v>44.19</v>
      </c>
      <c r="K31" s="99">
        <v>32</v>
      </c>
      <c r="L31" s="100">
        <f t="shared" si="4"/>
        <v>37.21</v>
      </c>
    </row>
    <row r="32" spans="1:12" s="29" customFormat="1" ht="42.95" customHeight="1" x14ac:dyDescent="0.25">
      <c r="A32" s="42">
        <v>8</v>
      </c>
      <c r="B32" s="30" t="s">
        <v>210</v>
      </c>
      <c r="C32" s="99">
        <v>0</v>
      </c>
      <c r="D32" s="100">
        <f t="shared" si="0"/>
        <v>0</v>
      </c>
      <c r="E32" s="99">
        <v>17</v>
      </c>
      <c r="F32" s="100">
        <f t="shared" si="1"/>
        <v>7.9069767441860463</v>
      </c>
      <c r="G32" s="99">
        <v>1</v>
      </c>
      <c r="H32" s="100">
        <f t="shared" si="2"/>
        <v>0.46511627906976744</v>
      </c>
      <c r="I32" s="99">
        <v>39</v>
      </c>
      <c r="J32" s="100">
        <f t="shared" si="3"/>
        <v>45.35</v>
      </c>
      <c r="K32" s="99">
        <v>29</v>
      </c>
      <c r="L32" s="100">
        <f t="shared" si="4"/>
        <v>33.72</v>
      </c>
    </row>
    <row r="33" spans="1:12" s="29" customFormat="1" ht="42.95" customHeight="1" x14ac:dyDescent="0.25">
      <c r="A33" s="42">
        <v>9</v>
      </c>
      <c r="B33" s="30" t="s">
        <v>211</v>
      </c>
      <c r="C33" s="99">
        <v>0</v>
      </c>
      <c r="D33" s="100">
        <f t="shared" si="0"/>
        <v>0</v>
      </c>
      <c r="E33" s="99">
        <v>12</v>
      </c>
      <c r="F33" s="100">
        <f t="shared" si="1"/>
        <v>5.5813953488372094</v>
      </c>
      <c r="G33" s="99">
        <v>2</v>
      </c>
      <c r="H33" s="100">
        <f t="shared" si="2"/>
        <v>0.93023255813953487</v>
      </c>
      <c r="I33" s="99">
        <v>30</v>
      </c>
      <c r="J33" s="100">
        <f t="shared" si="3"/>
        <v>34.880000000000003</v>
      </c>
      <c r="K33" s="99">
        <v>42</v>
      </c>
      <c r="L33" s="100">
        <f t="shared" si="4"/>
        <v>48.84</v>
      </c>
    </row>
    <row r="34" spans="1:12" s="29" customFormat="1" ht="26.45" customHeight="1" x14ac:dyDescent="0.25">
      <c r="A34" s="42">
        <v>10</v>
      </c>
      <c r="B34" s="30" t="s">
        <v>212</v>
      </c>
      <c r="C34" s="99">
        <v>0</v>
      </c>
      <c r="D34" s="100">
        <f t="shared" si="0"/>
        <v>0</v>
      </c>
      <c r="E34" s="99">
        <v>14</v>
      </c>
      <c r="F34" s="100">
        <f t="shared" si="1"/>
        <v>6.5116279069767442</v>
      </c>
      <c r="G34" s="99">
        <v>3</v>
      </c>
      <c r="H34" s="100">
        <f t="shared" si="2"/>
        <v>1.3953488372093024</v>
      </c>
      <c r="I34" s="99">
        <v>37</v>
      </c>
      <c r="J34" s="100">
        <f t="shared" si="3"/>
        <v>43.02</v>
      </c>
      <c r="K34" s="99">
        <v>32</v>
      </c>
      <c r="L34" s="100">
        <f t="shared" si="4"/>
        <v>37.21</v>
      </c>
    </row>
    <row r="35" spans="1:12" s="29" customFormat="1" ht="26.45" customHeight="1" x14ac:dyDescent="0.25">
      <c r="A35" s="42">
        <v>11</v>
      </c>
      <c r="B35" s="30" t="s">
        <v>213</v>
      </c>
      <c r="C35" s="99">
        <v>0</v>
      </c>
      <c r="D35" s="100">
        <f t="shared" si="0"/>
        <v>0</v>
      </c>
      <c r="E35" s="99">
        <v>13</v>
      </c>
      <c r="F35" s="100">
        <f t="shared" si="1"/>
        <v>6.0465116279069768</v>
      </c>
      <c r="G35" s="99">
        <v>4</v>
      </c>
      <c r="H35" s="100">
        <f t="shared" si="2"/>
        <v>1.8604651162790697</v>
      </c>
      <c r="I35" s="99">
        <v>35</v>
      </c>
      <c r="J35" s="100">
        <f t="shared" si="3"/>
        <v>40.700000000000003</v>
      </c>
      <c r="K35" s="99">
        <v>34</v>
      </c>
      <c r="L35" s="100">
        <f t="shared" si="4"/>
        <v>39.53</v>
      </c>
    </row>
    <row r="36" spans="1:12" s="29" customFormat="1" ht="26.45" customHeight="1" x14ac:dyDescent="0.25">
      <c r="A36" s="42">
        <v>12</v>
      </c>
      <c r="B36" s="30" t="s">
        <v>214</v>
      </c>
      <c r="C36" s="99">
        <v>0</v>
      </c>
      <c r="D36" s="100">
        <f t="shared" si="0"/>
        <v>0</v>
      </c>
      <c r="E36" s="99">
        <v>10</v>
      </c>
      <c r="F36" s="100">
        <f t="shared" si="1"/>
        <v>4.6511627906976747</v>
      </c>
      <c r="G36" s="99">
        <v>6</v>
      </c>
      <c r="H36" s="100">
        <f t="shared" si="2"/>
        <v>2.7906976744186047</v>
      </c>
      <c r="I36" s="99">
        <v>35</v>
      </c>
      <c r="J36" s="100">
        <f t="shared" si="3"/>
        <v>40.700000000000003</v>
      </c>
      <c r="K36" s="99">
        <v>35</v>
      </c>
      <c r="L36" s="100">
        <f t="shared" si="4"/>
        <v>40.700000000000003</v>
      </c>
    </row>
    <row r="37" spans="1:12" s="29" customFormat="1" ht="26.45" customHeight="1" x14ac:dyDescent="0.25">
      <c r="A37" s="42">
        <v>13</v>
      </c>
      <c r="B37" s="30" t="s">
        <v>215</v>
      </c>
      <c r="C37" s="99">
        <v>0</v>
      </c>
      <c r="D37" s="100">
        <f t="shared" si="0"/>
        <v>0</v>
      </c>
      <c r="E37" s="99">
        <v>11</v>
      </c>
      <c r="F37" s="100">
        <f t="shared" si="1"/>
        <v>5.1162790697674421</v>
      </c>
      <c r="G37" s="99">
        <v>4</v>
      </c>
      <c r="H37" s="100">
        <f t="shared" si="2"/>
        <v>1.8604651162790697</v>
      </c>
      <c r="I37" s="99">
        <v>31</v>
      </c>
      <c r="J37" s="100">
        <f t="shared" si="3"/>
        <v>36.049999999999997</v>
      </c>
      <c r="K37" s="99">
        <v>40</v>
      </c>
      <c r="L37" s="100">
        <f t="shared" si="4"/>
        <v>46.51</v>
      </c>
    </row>
    <row r="38" spans="1:12" s="29" customFormat="1" ht="26.45" customHeight="1" x14ac:dyDescent="0.25">
      <c r="A38" s="95" t="s">
        <v>293</v>
      </c>
      <c r="B38" s="41"/>
      <c r="C38" s="99"/>
      <c r="D38" s="100"/>
      <c r="E38" s="99"/>
      <c r="F38" s="100"/>
      <c r="G38" s="99"/>
      <c r="H38" s="100"/>
      <c r="I38" s="99"/>
      <c r="J38" s="100"/>
      <c r="K38" s="99"/>
      <c r="L38" s="100"/>
    </row>
    <row r="39" spans="1:12" s="29" customFormat="1" ht="26.45" customHeight="1" x14ac:dyDescent="0.25">
      <c r="A39" s="42">
        <v>1</v>
      </c>
      <c r="B39" s="30" t="s">
        <v>229</v>
      </c>
      <c r="C39" s="99">
        <v>1</v>
      </c>
      <c r="D39" s="100">
        <f t="shared" si="0"/>
        <v>1.1627906976744187</v>
      </c>
      <c r="E39" s="99">
        <v>14</v>
      </c>
      <c r="F39" s="100">
        <f t="shared" si="1"/>
        <v>6.5116279069767442</v>
      </c>
      <c r="G39" s="99">
        <v>4</v>
      </c>
      <c r="H39" s="100">
        <f t="shared" si="2"/>
        <v>1.8604651162790697</v>
      </c>
      <c r="I39" s="99">
        <v>33</v>
      </c>
      <c r="J39" s="100">
        <f t="shared" si="3"/>
        <v>38.369999999999997</v>
      </c>
      <c r="K39" s="99">
        <v>34</v>
      </c>
      <c r="L39" s="100">
        <f t="shared" si="4"/>
        <v>39.53</v>
      </c>
    </row>
    <row r="40" spans="1:12" s="29" customFormat="1" ht="26.45" customHeight="1" x14ac:dyDescent="0.25">
      <c r="A40" s="42">
        <v>2</v>
      </c>
      <c r="B40" s="30" t="s">
        <v>230</v>
      </c>
      <c r="C40" s="99">
        <v>1</v>
      </c>
      <c r="D40" s="100">
        <f t="shared" si="0"/>
        <v>1.1627906976744187</v>
      </c>
      <c r="E40" s="99">
        <v>8</v>
      </c>
      <c r="F40" s="100">
        <f t="shared" si="1"/>
        <v>3.7209302325581395</v>
      </c>
      <c r="G40" s="99">
        <v>7</v>
      </c>
      <c r="H40" s="100">
        <f t="shared" si="2"/>
        <v>3.2558139534883721</v>
      </c>
      <c r="I40" s="99">
        <v>37</v>
      </c>
      <c r="J40" s="100">
        <f t="shared" si="3"/>
        <v>43.02</v>
      </c>
      <c r="K40" s="99">
        <v>33</v>
      </c>
      <c r="L40" s="100">
        <f t="shared" si="4"/>
        <v>38.369999999999997</v>
      </c>
    </row>
    <row r="41" spans="1:12" s="29" customFormat="1" ht="26.45" customHeight="1" x14ac:dyDescent="0.25">
      <c r="A41" s="42">
        <v>3</v>
      </c>
      <c r="B41" s="30" t="s">
        <v>231</v>
      </c>
      <c r="C41" s="99">
        <v>2</v>
      </c>
      <c r="D41" s="100">
        <f t="shared" si="0"/>
        <v>2.3255813953488373</v>
      </c>
      <c r="E41" s="99">
        <v>15</v>
      </c>
      <c r="F41" s="100">
        <f t="shared" si="1"/>
        <v>6.9767441860465116</v>
      </c>
      <c r="G41" s="99">
        <v>2</v>
      </c>
      <c r="H41" s="100">
        <f t="shared" si="2"/>
        <v>0.93023255813953487</v>
      </c>
      <c r="I41" s="99">
        <v>34</v>
      </c>
      <c r="J41" s="100">
        <f t="shared" si="3"/>
        <v>39.53</v>
      </c>
      <c r="K41" s="99">
        <v>33</v>
      </c>
      <c r="L41" s="100">
        <f t="shared" si="4"/>
        <v>38.369999999999997</v>
      </c>
    </row>
    <row r="42" spans="1:12" s="29" customFormat="1" ht="26.45" customHeight="1" x14ac:dyDescent="0.25">
      <c r="A42" s="42">
        <v>4</v>
      </c>
      <c r="B42" s="30" t="s">
        <v>232</v>
      </c>
      <c r="C42" s="99">
        <v>1</v>
      </c>
      <c r="D42" s="100">
        <f t="shared" si="0"/>
        <v>1.1627906976744187</v>
      </c>
      <c r="E42" s="99">
        <v>10</v>
      </c>
      <c r="F42" s="100">
        <f t="shared" si="1"/>
        <v>4.6511627906976747</v>
      </c>
      <c r="G42" s="99">
        <v>7</v>
      </c>
      <c r="H42" s="100">
        <f t="shared" si="2"/>
        <v>3.2558139534883721</v>
      </c>
      <c r="I42" s="99">
        <v>38</v>
      </c>
      <c r="J42" s="100">
        <f t="shared" si="3"/>
        <v>44.19</v>
      </c>
      <c r="K42" s="99">
        <v>30</v>
      </c>
      <c r="L42" s="100">
        <f t="shared" si="4"/>
        <v>34.880000000000003</v>
      </c>
    </row>
    <row r="43" spans="1:12" s="29" customFormat="1" ht="26.45" customHeight="1" x14ac:dyDescent="0.25">
      <c r="A43" s="42">
        <v>5</v>
      </c>
      <c r="B43" s="30" t="s">
        <v>233</v>
      </c>
      <c r="C43" s="99">
        <v>1</v>
      </c>
      <c r="D43" s="100">
        <f t="shared" si="0"/>
        <v>1.1627906976744187</v>
      </c>
      <c r="E43" s="99">
        <v>10</v>
      </c>
      <c r="F43" s="100">
        <f t="shared" si="1"/>
        <v>4.6511627906976747</v>
      </c>
      <c r="G43" s="99">
        <v>4</v>
      </c>
      <c r="H43" s="100">
        <f t="shared" si="2"/>
        <v>1.8604651162790697</v>
      </c>
      <c r="I43" s="99">
        <v>32</v>
      </c>
      <c r="J43" s="100">
        <f t="shared" si="3"/>
        <v>37.21</v>
      </c>
      <c r="K43" s="99">
        <v>39</v>
      </c>
      <c r="L43" s="100">
        <f t="shared" si="4"/>
        <v>45.35</v>
      </c>
    </row>
    <row r="44" spans="1:12" s="29" customFormat="1" ht="26.45" customHeight="1" x14ac:dyDescent="0.25">
      <c r="A44" s="42">
        <v>6</v>
      </c>
      <c r="B44" s="30" t="s">
        <v>234</v>
      </c>
      <c r="C44" s="99">
        <v>2</v>
      </c>
      <c r="D44" s="100">
        <f t="shared" si="0"/>
        <v>2.3255813953488373</v>
      </c>
      <c r="E44" s="99">
        <v>19</v>
      </c>
      <c r="F44" s="100">
        <f t="shared" si="1"/>
        <v>8.8372093023255811</v>
      </c>
      <c r="G44" s="99">
        <v>2</v>
      </c>
      <c r="H44" s="100">
        <f t="shared" si="2"/>
        <v>0.93023255813953487</v>
      </c>
      <c r="I44" s="99">
        <v>30</v>
      </c>
      <c r="J44" s="100">
        <f t="shared" si="3"/>
        <v>34.880000000000003</v>
      </c>
      <c r="K44" s="99">
        <v>33</v>
      </c>
      <c r="L44" s="100">
        <f t="shared" si="4"/>
        <v>38.369999999999997</v>
      </c>
    </row>
    <row r="45" spans="1:12" s="29" customFormat="1" ht="26.45" customHeight="1" x14ac:dyDescent="0.25">
      <c r="A45" s="42">
        <v>7</v>
      </c>
      <c r="B45" s="30" t="s">
        <v>237</v>
      </c>
      <c r="C45" s="99">
        <v>5</v>
      </c>
      <c r="D45" s="100">
        <f t="shared" si="0"/>
        <v>5.8139534883720927</v>
      </c>
      <c r="E45" s="99">
        <v>10</v>
      </c>
      <c r="F45" s="100">
        <f t="shared" si="1"/>
        <v>4.6511627906976747</v>
      </c>
      <c r="G45" s="99">
        <v>6</v>
      </c>
      <c r="H45" s="100">
        <f t="shared" si="2"/>
        <v>2.7906976744186047</v>
      </c>
      <c r="I45" s="99">
        <v>35</v>
      </c>
      <c r="J45" s="100">
        <f t="shared" si="3"/>
        <v>40.700000000000003</v>
      </c>
      <c r="K45" s="99">
        <v>30</v>
      </c>
      <c r="L45" s="100">
        <f t="shared" si="4"/>
        <v>34.880000000000003</v>
      </c>
    </row>
    <row r="46" spans="1:12" s="29" customFormat="1" ht="26.45" customHeight="1" x14ac:dyDescent="0.25">
      <c r="A46" s="42">
        <v>8</v>
      </c>
      <c r="B46" s="30" t="s">
        <v>238</v>
      </c>
      <c r="C46" s="99">
        <v>6</v>
      </c>
      <c r="D46" s="100">
        <f t="shared" si="0"/>
        <v>6.9767441860465116</v>
      </c>
      <c r="E46" s="99">
        <v>16</v>
      </c>
      <c r="F46" s="100">
        <f t="shared" si="1"/>
        <v>7.441860465116279</v>
      </c>
      <c r="G46" s="99">
        <v>7</v>
      </c>
      <c r="H46" s="100">
        <f t="shared" si="2"/>
        <v>3.2558139534883721</v>
      </c>
      <c r="I46" s="99">
        <v>37</v>
      </c>
      <c r="J46" s="100">
        <f t="shared" si="3"/>
        <v>43.02</v>
      </c>
      <c r="K46" s="99">
        <v>20</v>
      </c>
      <c r="L46" s="100">
        <f t="shared" si="4"/>
        <v>23.26</v>
      </c>
    </row>
    <row r="47" spans="1:12" s="29" customFormat="1" ht="39.950000000000003" customHeight="1" x14ac:dyDescent="0.25">
      <c r="A47" s="42">
        <v>9</v>
      </c>
      <c r="B47" s="30" t="s">
        <v>236</v>
      </c>
      <c r="C47" s="99">
        <v>2</v>
      </c>
      <c r="D47" s="100">
        <f t="shared" si="0"/>
        <v>2.3255813953488373</v>
      </c>
      <c r="E47" s="99">
        <v>10</v>
      </c>
      <c r="F47" s="100">
        <f t="shared" si="1"/>
        <v>4.6511627906976747</v>
      </c>
      <c r="G47" s="99">
        <v>3</v>
      </c>
      <c r="H47" s="100">
        <f t="shared" si="2"/>
        <v>1.3953488372093024</v>
      </c>
      <c r="I47" s="99">
        <v>39</v>
      </c>
      <c r="J47" s="100">
        <f t="shared" si="3"/>
        <v>45.35</v>
      </c>
      <c r="K47" s="99">
        <v>32</v>
      </c>
      <c r="L47" s="100">
        <f t="shared" si="4"/>
        <v>37.21</v>
      </c>
    </row>
    <row r="48" spans="1:12" s="29" customFormat="1" ht="59.1" customHeight="1" x14ac:dyDescent="0.25">
      <c r="A48" s="42">
        <v>10</v>
      </c>
      <c r="B48" s="30" t="s">
        <v>235</v>
      </c>
      <c r="C48" s="99">
        <v>3</v>
      </c>
      <c r="D48" s="100">
        <f t="shared" si="0"/>
        <v>3.4883720930232558</v>
      </c>
      <c r="E48" s="99">
        <v>2</v>
      </c>
      <c r="F48" s="100">
        <f t="shared" si="1"/>
        <v>0.93023255813953487</v>
      </c>
      <c r="G48" s="99">
        <v>6</v>
      </c>
      <c r="H48" s="100">
        <f t="shared" si="2"/>
        <v>2.7906976744186047</v>
      </c>
      <c r="I48" s="99">
        <v>37</v>
      </c>
      <c r="J48" s="100">
        <f t="shared" si="3"/>
        <v>43.02</v>
      </c>
      <c r="K48" s="99">
        <v>38</v>
      </c>
      <c r="L48" s="100">
        <f t="shared" si="4"/>
        <v>44.19</v>
      </c>
    </row>
    <row r="49" spans="1:12" s="29" customFormat="1" ht="26.45" customHeight="1" x14ac:dyDescent="0.25">
      <c r="A49" s="95" t="s">
        <v>294</v>
      </c>
      <c r="B49" s="41"/>
      <c r="C49" s="99"/>
      <c r="D49" s="100"/>
      <c r="E49" s="99"/>
      <c r="F49" s="100"/>
      <c r="G49" s="99"/>
      <c r="H49" s="100"/>
      <c r="I49" s="99"/>
      <c r="J49" s="100"/>
      <c r="K49" s="99"/>
      <c r="L49" s="100"/>
    </row>
    <row r="50" spans="1:12" s="29" customFormat="1" ht="26.45" customHeight="1" x14ac:dyDescent="0.25">
      <c r="A50" s="42">
        <v>1</v>
      </c>
      <c r="B50" s="30" t="s">
        <v>216</v>
      </c>
      <c r="C50" s="32">
        <v>3</v>
      </c>
      <c r="D50" s="100">
        <f t="shared" si="0"/>
        <v>3.4883720930232558</v>
      </c>
      <c r="E50" s="99">
        <v>16</v>
      </c>
      <c r="F50" s="100">
        <f t="shared" si="1"/>
        <v>7.441860465116279</v>
      </c>
      <c r="G50" s="99">
        <v>1</v>
      </c>
      <c r="H50" s="100">
        <f t="shared" si="2"/>
        <v>0.46511627906976744</v>
      </c>
      <c r="I50" s="99">
        <v>35</v>
      </c>
      <c r="J50" s="100">
        <f t="shared" si="3"/>
        <v>40.700000000000003</v>
      </c>
      <c r="K50" s="99">
        <v>31</v>
      </c>
      <c r="L50" s="100">
        <f t="shared" si="4"/>
        <v>36.049999999999997</v>
      </c>
    </row>
    <row r="51" spans="1:12" s="29" customFormat="1" ht="26.45" customHeight="1" x14ac:dyDescent="0.25">
      <c r="A51" s="42">
        <v>1</v>
      </c>
      <c r="B51" s="30" t="s">
        <v>217</v>
      </c>
      <c r="C51" s="32">
        <v>1</v>
      </c>
      <c r="D51" s="100">
        <f t="shared" si="0"/>
        <v>1.1627906976744187</v>
      </c>
      <c r="E51" s="99">
        <v>10</v>
      </c>
      <c r="F51" s="100">
        <f t="shared" si="1"/>
        <v>4.6511627906976747</v>
      </c>
      <c r="G51" s="99">
        <v>7</v>
      </c>
      <c r="H51" s="100">
        <f t="shared" si="2"/>
        <v>3.2558139534883721</v>
      </c>
      <c r="I51" s="99">
        <v>30</v>
      </c>
      <c r="J51" s="100">
        <f t="shared" si="3"/>
        <v>34.880000000000003</v>
      </c>
      <c r="K51" s="99">
        <v>38</v>
      </c>
      <c r="L51" s="100">
        <f t="shared" si="4"/>
        <v>44.19</v>
      </c>
    </row>
    <row r="52" spans="1:12" s="29" customFormat="1" ht="26.45" customHeight="1" x14ac:dyDescent="0.25">
      <c r="A52" s="42">
        <v>2</v>
      </c>
      <c r="B52" s="30" t="s">
        <v>218</v>
      </c>
      <c r="C52" s="32">
        <v>2</v>
      </c>
      <c r="D52" s="100">
        <f t="shared" si="0"/>
        <v>2.3255813953488373</v>
      </c>
      <c r="E52" s="99">
        <v>15</v>
      </c>
      <c r="F52" s="100">
        <f t="shared" si="1"/>
        <v>6.9767441860465116</v>
      </c>
      <c r="G52" s="99">
        <v>1</v>
      </c>
      <c r="H52" s="100">
        <f t="shared" si="2"/>
        <v>0.46511627906976744</v>
      </c>
      <c r="I52" s="99">
        <v>30</v>
      </c>
      <c r="J52" s="100">
        <f t="shared" si="3"/>
        <v>34.880000000000003</v>
      </c>
      <c r="K52" s="99">
        <v>38</v>
      </c>
      <c r="L52" s="100">
        <f t="shared" si="4"/>
        <v>44.19</v>
      </c>
    </row>
    <row r="53" spans="1:12" s="29" customFormat="1" ht="26.45" customHeight="1" x14ac:dyDescent="0.25">
      <c r="A53" s="42">
        <v>3</v>
      </c>
      <c r="B53" s="30" t="s">
        <v>219</v>
      </c>
      <c r="C53" s="32">
        <v>1</v>
      </c>
      <c r="D53" s="100">
        <f t="shared" si="0"/>
        <v>1.1627906976744187</v>
      </c>
      <c r="E53" s="99">
        <v>11</v>
      </c>
      <c r="F53" s="100">
        <f t="shared" si="1"/>
        <v>5.1162790697674421</v>
      </c>
      <c r="G53" s="99">
        <v>7</v>
      </c>
      <c r="H53" s="100">
        <f t="shared" si="2"/>
        <v>3.2558139534883721</v>
      </c>
      <c r="I53" s="99">
        <v>30</v>
      </c>
      <c r="J53" s="100">
        <f t="shared" si="3"/>
        <v>34.880000000000003</v>
      </c>
      <c r="K53" s="99">
        <v>37</v>
      </c>
      <c r="L53" s="100">
        <f t="shared" si="4"/>
        <v>43.02</v>
      </c>
    </row>
    <row r="54" spans="1:12" s="29" customFormat="1" ht="26.45" customHeight="1" x14ac:dyDescent="0.25">
      <c r="A54" s="42">
        <v>4</v>
      </c>
      <c r="B54" s="30" t="s">
        <v>220</v>
      </c>
      <c r="C54" s="32">
        <v>2</v>
      </c>
      <c r="D54" s="100">
        <f t="shared" si="0"/>
        <v>2.3255813953488373</v>
      </c>
      <c r="E54" s="99">
        <v>16</v>
      </c>
      <c r="F54" s="100">
        <f t="shared" si="1"/>
        <v>7.441860465116279</v>
      </c>
      <c r="G54" s="99">
        <v>2</v>
      </c>
      <c r="H54" s="100">
        <f t="shared" si="2"/>
        <v>0.93023255813953487</v>
      </c>
      <c r="I54" s="99">
        <v>37</v>
      </c>
      <c r="J54" s="100">
        <f t="shared" si="3"/>
        <v>43.02</v>
      </c>
      <c r="K54" s="99">
        <v>29</v>
      </c>
      <c r="L54" s="100">
        <f t="shared" si="4"/>
        <v>33.72</v>
      </c>
    </row>
    <row r="55" spans="1:12" s="29" customFormat="1" ht="26.45" customHeight="1" x14ac:dyDescent="0.25">
      <c r="A55" s="42">
        <v>5</v>
      </c>
      <c r="B55" s="30" t="s">
        <v>221</v>
      </c>
      <c r="C55" s="32">
        <v>2</v>
      </c>
      <c r="D55" s="100">
        <f t="shared" si="0"/>
        <v>2.3255813953488373</v>
      </c>
      <c r="E55" s="99">
        <v>13</v>
      </c>
      <c r="F55" s="100">
        <f t="shared" si="1"/>
        <v>6.0465116279069768</v>
      </c>
      <c r="G55" s="99">
        <v>6</v>
      </c>
      <c r="H55" s="100">
        <f t="shared" si="2"/>
        <v>2.7906976744186047</v>
      </c>
      <c r="I55" s="99">
        <v>38</v>
      </c>
      <c r="J55" s="100">
        <f t="shared" si="3"/>
        <v>44.19</v>
      </c>
      <c r="K55" s="99">
        <v>27</v>
      </c>
      <c r="L55" s="100">
        <f t="shared" si="4"/>
        <v>31.4</v>
      </c>
    </row>
    <row r="56" spans="1:12" s="29" customFormat="1" ht="26.45" customHeight="1" x14ac:dyDescent="0.25">
      <c r="A56" s="42">
        <v>6</v>
      </c>
      <c r="B56" s="30" t="s">
        <v>222</v>
      </c>
      <c r="C56" s="32">
        <v>0</v>
      </c>
      <c r="D56" s="100">
        <f t="shared" si="0"/>
        <v>0</v>
      </c>
      <c r="E56" s="99">
        <v>12</v>
      </c>
      <c r="F56" s="100">
        <f t="shared" si="1"/>
        <v>5.5813953488372094</v>
      </c>
      <c r="G56" s="99">
        <v>6</v>
      </c>
      <c r="H56" s="100">
        <f t="shared" si="2"/>
        <v>2.7906976744186047</v>
      </c>
      <c r="I56" s="99">
        <v>31</v>
      </c>
      <c r="J56" s="100">
        <f t="shared" si="3"/>
        <v>36.049999999999997</v>
      </c>
      <c r="K56" s="99">
        <v>37</v>
      </c>
      <c r="L56" s="100">
        <f t="shared" si="4"/>
        <v>43.02</v>
      </c>
    </row>
    <row r="57" spans="1:12" s="29" customFormat="1" ht="26.45" customHeight="1" x14ac:dyDescent="0.25">
      <c r="A57" s="42">
        <v>7</v>
      </c>
      <c r="B57" s="30" t="s">
        <v>223</v>
      </c>
      <c r="C57" s="32">
        <v>3</v>
      </c>
      <c r="D57" s="100">
        <f t="shared" si="0"/>
        <v>3.4883720930232558</v>
      </c>
      <c r="E57" s="99">
        <v>11</v>
      </c>
      <c r="F57" s="100">
        <f t="shared" si="1"/>
        <v>5.1162790697674421</v>
      </c>
      <c r="G57" s="99">
        <v>4</v>
      </c>
      <c r="H57" s="100">
        <f t="shared" si="2"/>
        <v>1.8604651162790697</v>
      </c>
      <c r="I57" s="99">
        <v>40</v>
      </c>
      <c r="J57" s="100">
        <f t="shared" si="3"/>
        <v>46.51</v>
      </c>
      <c r="K57" s="99">
        <v>28</v>
      </c>
      <c r="L57" s="100">
        <f t="shared" si="4"/>
        <v>32.56</v>
      </c>
    </row>
    <row r="58" spans="1:12" s="29" customFormat="1" ht="26.45" customHeight="1" x14ac:dyDescent="0.25">
      <c r="A58" s="42">
        <v>8</v>
      </c>
      <c r="B58" s="30" t="s">
        <v>224</v>
      </c>
      <c r="C58" s="32">
        <v>0</v>
      </c>
      <c r="D58" s="100">
        <f t="shared" si="0"/>
        <v>0</v>
      </c>
      <c r="E58" s="99">
        <v>12</v>
      </c>
      <c r="F58" s="100">
        <f t="shared" si="1"/>
        <v>5.5813953488372094</v>
      </c>
      <c r="G58" s="99">
        <v>4</v>
      </c>
      <c r="H58" s="100">
        <f t="shared" si="2"/>
        <v>1.8604651162790697</v>
      </c>
      <c r="I58" s="99">
        <v>36</v>
      </c>
      <c r="J58" s="100">
        <f t="shared" si="3"/>
        <v>41.86</v>
      </c>
      <c r="K58" s="99">
        <v>34</v>
      </c>
      <c r="L58" s="100">
        <f t="shared" si="4"/>
        <v>39.53</v>
      </c>
    </row>
    <row r="59" spans="1:12" s="29" customFormat="1" ht="26.45" customHeight="1" x14ac:dyDescent="0.25">
      <c r="A59" s="42">
        <v>9</v>
      </c>
      <c r="B59" s="30" t="s">
        <v>225</v>
      </c>
      <c r="C59" s="32">
        <v>2</v>
      </c>
      <c r="D59" s="100">
        <f t="shared" si="0"/>
        <v>2.3255813953488373</v>
      </c>
      <c r="E59" s="99">
        <v>12</v>
      </c>
      <c r="F59" s="100">
        <f t="shared" si="1"/>
        <v>5.5813953488372094</v>
      </c>
      <c r="G59" s="99">
        <v>4</v>
      </c>
      <c r="H59" s="100">
        <f t="shared" si="2"/>
        <v>1.8604651162790697</v>
      </c>
      <c r="I59" s="99">
        <v>35</v>
      </c>
      <c r="J59" s="100">
        <f t="shared" si="3"/>
        <v>40.700000000000003</v>
      </c>
      <c r="K59" s="99">
        <v>33</v>
      </c>
      <c r="L59" s="100">
        <f t="shared" si="4"/>
        <v>38.369999999999997</v>
      </c>
    </row>
    <row r="60" spans="1:12" s="29" customFormat="1" ht="26.45" customHeight="1" x14ac:dyDescent="0.25">
      <c r="A60" s="42">
        <v>10</v>
      </c>
      <c r="B60" s="30" t="s">
        <v>226</v>
      </c>
      <c r="C60" s="32">
        <v>2</v>
      </c>
      <c r="D60" s="100">
        <f t="shared" si="0"/>
        <v>2.3255813953488373</v>
      </c>
      <c r="E60" s="99">
        <v>11</v>
      </c>
      <c r="F60" s="100">
        <f t="shared" si="1"/>
        <v>5.1162790697674421</v>
      </c>
      <c r="G60" s="99">
        <v>7</v>
      </c>
      <c r="H60" s="100">
        <f t="shared" si="2"/>
        <v>3.2558139534883721</v>
      </c>
      <c r="I60" s="99">
        <v>34</v>
      </c>
      <c r="J60" s="100">
        <f t="shared" si="3"/>
        <v>39.53</v>
      </c>
      <c r="K60" s="99">
        <v>32</v>
      </c>
      <c r="L60" s="100">
        <f t="shared" si="4"/>
        <v>37.21</v>
      </c>
    </row>
    <row r="61" spans="1:12" s="29" customFormat="1" ht="26.45" customHeight="1" x14ac:dyDescent="0.25">
      <c r="A61" s="42">
        <v>11</v>
      </c>
      <c r="B61" s="30" t="s">
        <v>227</v>
      </c>
      <c r="C61" s="32">
        <v>4</v>
      </c>
      <c r="D61" s="100">
        <f t="shared" si="0"/>
        <v>4.6511627906976747</v>
      </c>
      <c r="E61" s="99">
        <v>11</v>
      </c>
      <c r="F61" s="100">
        <f t="shared" si="1"/>
        <v>5.1162790697674421</v>
      </c>
      <c r="G61" s="99">
        <v>7</v>
      </c>
      <c r="H61" s="100">
        <f t="shared" si="2"/>
        <v>3.2558139534883721</v>
      </c>
      <c r="I61" s="99">
        <v>38</v>
      </c>
      <c r="J61" s="100">
        <f t="shared" si="3"/>
        <v>44.19</v>
      </c>
      <c r="K61" s="99">
        <v>26</v>
      </c>
      <c r="L61" s="100">
        <f t="shared" si="4"/>
        <v>30.23</v>
      </c>
    </row>
    <row r="62" spans="1:12" s="29" customFormat="1" ht="26.45" customHeight="1" x14ac:dyDescent="0.25">
      <c r="A62" s="42">
        <v>12</v>
      </c>
      <c r="B62" s="30" t="s">
        <v>228</v>
      </c>
      <c r="C62" s="32">
        <v>1</v>
      </c>
      <c r="D62" s="100">
        <f t="shared" si="0"/>
        <v>1.1627906976744187</v>
      </c>
      <c r="E62" s="99">
        <v>13</v>
      </c>
      <c r="F62" s="100">
        <f t="shared" si="1"/>
        <v>6.0465116279069768</v>
      </c>
      <c r="G62" s="99">
        <v>6</v>
      </c>
      <c r="H62" s="100">
        <f t="shared" si="2"/>
        <v>2.7906976744186047</v>
      </c>
      <c r="I62" s="99">
        <v>36</v>
      </c>
      <c r="J62" s="100">
        <f t="shared" si="3"/>
        <v>41.86</v>
      </c>
      <c r="K62" s="99">
        <v>30</v>
      </c>
      <c r="L62" s="100">
        <f t="shared" si="4"/>
        <v>34.880000000000003</v>
      </c>
    </row>
    <row r="63" spans="1:12" s="29" customFormat="1" ht="26.45" customHeight="1" x14ac:dyDescent="0.25"/>
    <row r="64" spans="1:12" s="29" customFormat="1" ht="26.45" customHeight="1" x14ac:dyDescent="0.25"/>
    <row r="65" s="29" customFormat="1" ht="26.45" customHeight="1" x14ac:dyDescent="0.25"/>
    <row r="66" s="29" customFormat="1" ht="26.45" customHeight="1" x14ac:dyDescent="0.25"/>
    <row r="67" s="29" customFormat="1" ht="26.45" customHeight="1" x14ac:dyDescent="0.25"/>
    <row r="68" s="29" customFormat="1" ht="26.45" customHeight="1" x14ac:dyDescent="0.25"/>
    <row r="69" s="29" customFormat="1" ht="26.45" customHeight="1" x14ac:dyDescent="0.25"/>
    <row r="70" s="29" customFormat="1" ht="26.45" customHeight="1" x14ac:dyDescent="0.25"/>
    <row r="71" s="29" customFormat="1" ht="26.45" customHeight="1" x14ac:dyDescent="0.25"/>
    <row r="72" s="29" customFormat="1" ht="26.45" customHeight="1" x14ac:dyDescent="0.25"/>
    <row r="73" s="29" customFormat="1" ht="26.45" customHeight="1" x14ac:dyDescent="0.25"/>
    <row r="74" s="29" customFormat="1" ht="26.45" customHeight="1" x14ac:dyDescent="0.25"/>
    <row r="75" s="29" customFormat="1" ht="26.45" customHeight="1" x14ac:dyDescent="0.25"/>
    <row r="76" s="29" customFormat="1" ht="26.45" customHeight="1" x14ac:dyDescent="0.25"/>
    <row r="77" s="29" customFormat="1" ht="26.45" customHeight="1" x14ac:dyDescent="0.25"/>
    <row r="78" s="29" customFormat="1" ht="26.45" customHeight="1" x14ac:dyDescent="0.25"/>
    <row r="79" s="29" customFormat="1" ht="26.45" customHeight="1" x14ac:dyDescent="0.25"/>
    <row r="80" s="29" customFormat="1" ht="26.45" customHeight="1" x14ac:dyDescent="0.25"/>
    <row r="81" s="29" customFormat="1" ht="26.45" customHeight="1" x14ac:dyDescent="0.25"/>
    <row r="82" s="29" customFormat="1" ht="26.45" customHeight="1" x14ac:dyDescent="0.25"/>
    <row r="83" s="29" customFormat="1" ht="26.45" customHeight="1" x14ac:dyDescent="0.25"/>
    <row r="84" s="29" customFormat="1" ht="26.45" customHeight="1" x14ac:dyDescent="0.25"/>
    <row r="85" s="29" customFormat="1" ht="26.45" customHeight="1" x14ac:dyDescent="0.25"/>
    <row r="86" s="29" customFormat="1" ht="26.45" customHeight="1" x14ac:dyDescent="0.25"/>
    <row r="87" s="29" customFormat="1" ht="26.45" customHeight="1" x14ac:dyDescent="0.25"/>
    <row r="88" s="29" customFormat="1" ht="26.45" customHeight="1" x14ac:dyDescent="0.25"/>
    <row r="89" s="29" customFormat="1" ht="26.45" customHeight="1" x14ac:dyDescent="0.25"/>
    <row r="90" s="29" customFormat="1" ht="26.45" customHeight="1" x14ac:dyDescent="0.25"/>
    <row r="91" s="29" customFormat="1" ht="26.45" customHeight="1" x14ac:dyDescent="0.25"/>
    <row r="92" s="29" customFormat="1" ht="26.45" customHeight="1" x14ac:dyDescent="0.25"/>
    <row r="93" s="29" customFormat="1" ht="26.45" customHeight="1" x14ac:dyDescent="0.25"/>
    <row r="94" s="29" customFormat="1" ht="26.45" customHeight="1" x14ac:dyDescent="0.25"/>
    <row r="95" s="29" customFormat="1" ht="26.45" customHeight="1" x14ac:dyDescent="0.25"/>
    <row r="96" s="29" customFormat="1" ht="26.45" customHeight="1" x14ac:dyDescent="0.25"/>
    <row r="97" s="29" customFormat="1" ht="26.45" customHeight="1" x14ac:dyDescent="0.25"/>
    <row r="98" s="29" customFormat="1" ht="26.45" customHeight="1" x14ac:dyDescent="0.25"/>
    <row r="99" s="29" customFormat="1" ht="26.45" customHeight="1" x14ac:dyDescent="0.25"/>
    <row r="100" s="29" customFormat="1" ht="26.45" customHeight="1" x14ac:dyDescent="0.25"/>
    <row r="101" s="29" customFormat="1" ht="26.45" customHeight="1" x14ac:dyDescent="0.25"/>
    <row r="102" s="29" customFormat="1" ht="26.45" customHeight="1" x14ac:dyDescent="0.25"/>
    <row r="103" s="29" customFormat="1" ht="26.45" customHeight="1" x14ac:dyDescent="0.25"/>
    <row r="104" s="29" customFormat="1" ht="26.45" customHeight="1" x14ac:dyDescent="0.25"/>
    <row r="105" s="29" customFormat="1" ht="26.45" customHeight="1" x14ac:dyDescent="0.25"/>
    <row r="106" s="29" customFormat="1" ht="26.45" customHeight="1" x14ac:dyDescent="0.25"/>
    <row r="107" s="29" customFormat="1" ht="26.45" customHeight="1" x14ac:dyDescent="0.25"/>
    <row r="108" s="29" customFormat="1" ht="26.45" customHeight="1" x14ac:dyDescent="0.25"/>
    <row r="109" s="29" customFormat="1" ht="26.45" customHeight="1" x14ac:dyDescent="0.25"/>
    <row r="110" s="29" customFormat="1" ht="26.45" customHeight="1" x14ac:dyDescent="0.25"/>
    <row r="111" s="29" customFormat="1" ht="26.45" customHeight="1" x14ac:dyDescent="0.25"/>
    <row r="112" s="29" customFormat="1" ht="26.45" customHeight="1" x14ac:dyDescent="0.25"/>
    <row r="113" s="29" customFormat="1" ht="26.45" customHeight="1" x14ac:dyDescent="0.25"/>
    <row r="114" s="29" customFormat="1" ht="26.45" customHeight="1" x14ac:dyDescent="0.25"/>
    <row r="115" s="29" customFormat="1" ht="26.45" customHeight="1" x14ac:dyDescent="0.25"/>
    <row r="116" s="29" customFormat="1" ht="26.45" customHeight="1" x14ac:dyDescent="0.25"/>
    <row r="117" s="29" customFormat="1" ht="26.45" customHeight="1" x14ac:dyDescent="0.25"/>
    <row r="118" s="29" customFormat="1" ht="26.45" customHeight="1" x14ac:dyDescent="0.25"/>
    <row r="119" s="29" customFormat="1" ht="26.45" customHeight="1" x14ac:dyDescent="0.25"/>
    <row r="120" s="29" customFormat="1" ht="26.45" customHeight="1" x14ac:dyDescent="0.25"/>
    <row r="121" s="29" customFormat="1" ht="26.45" customHeight="1" x14ac:dyDescent="0.25"/>
    <row r="122" s="29" customFormat="1" ht="26.45" customHeight="1" x14ac:dyDescent="0.25"/>
    <row r="123" s="29" customFormat="1" ht="26.45" customHeight="1" x14ac:dyDescent="0.25"/>
    <row r="124" s="29" customFormat="1" ht="26.45" customHeight="1" x14ac:dyDescent="0.25"/>
    <row r="125" s="29" customFormat="1" ht="26.45" customHeight="1" x14ac:dyDescent="0.25"/>
    <row r="126" s="29" customFormat="1" ht="26.45" customHeight="1" x14ac:dyDescent="0.25"/>
    <row r="127" s="29" customFormat="1" ht="26.45" customHeight="1" x14ac:dyDescent="0.25"/>
    <row r="128" s="29" customFormat="1" ht="26.45" customHeight="1" x14ac:dyDescent="0.25"/>
    <row r="129" s="29" customFormat="1" ht="26.45" customHeight="1" x14ac:dyDescent="0.25"/>
    <row r="130" s="29" customFormat="1" ht="26.45" customHeight="1" x14ac:dyDescent="0.25"/>
    <row r="131" s="29" customFormat="1" ht="26.45" customHeight="1" x14ac:dyDescent="0.25"/>
    <row r="132" s="29" customFormat="1" ht="26.45" customHeight="1" x14ac:dyDescent="0.25"/>
    <row r="133" s="29" customFormat="1" ht="26.45" customHeight="1" x14ac:dyDescent="0.25"/>
    <row r="134" s="29" customFormat="1" ht="26.45" customHeight="1" x14ac:dyDescent="0.25"/>
    <row r="135" s="29" customFormat="1" ht="26.45" customHeight="1" x14ac:dyDescent="0.25"/>
    <row r="136" s="29" customFormat="1" ht="26.45" customHeight="1" x14ac:dyDescent="0.25"/>
    <row r="137" s="29" customFormat="1" ht="26.45" customHeight="1" x14ac:dyDescent="0.25"/>
    <row r="138" s="29" customFormat="1" ht="26.45" customHeight="1" x14ac:dyDescent="0.25"/>
    <row r="139" s="29" customFormat="1" ht="26.45" customHeight="1" x14ac:dyDescent="0.25"/>
    <row r="140" s="29" customFormat="1" ht="26.45" customHeight="1" x14ac:dyDescent="0.25"/>
    <row r="141" s="29" customFormat="1" ht="26.45" customHeight="1" x14ac:dyDescent="0.25"/>
    <row r="142" s="29" customFormat="1" ht="26.45" customHeight="1" x14ac:dyDescent="0.25"/>
    <row r="143" s="29" customFormat="1" ht="26.45" customHeight="1" x14ac:dyDescent="0.25"/>
    <row r="144" s="29" customFormat="1" ht="26.45" customHeight="1" x14ac:dyDescent="0.25"/>
    <row r="145" s="29" customFormat="1" ht="26.45" customHeight="1" x14ac:dyDescent="0.25"/>
    <row r="146" s="29" customFormat="1" ht="26.45" customHeight="1" x14ac:dyDescent="0.25"/>
    <row r="147" s="29" customFormat="1" ht="26.45" customHeight="1" x14ac:dyDescent="0.25"/>
    <row r="148" s="29" customFormat="1" ht="26.45" customHeight="1" x14ac:dyDescent="0.25"/>
    <row r="149" s="29" customFormat="1" ht="26.45" customHeight="1" x14ac:dyDescent="0.25"/>
    <row r="150" s="29" customFormat="1" ht="26.45" customHeight="1" x14ac:dyDescent="0.25"/>
    <row r="151" s="29" customFormat="1" ht="26.45" customHeight="1" x14ac:dyDescent="0.25"/>
    <row r="152" s="29" customFormat="1" ht="26.45" customHeight="1" x14ac:dyDescent="0.25"/>
    <row r="153" s="29" customFormat="1" ht="26.4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</sheetData>
  <mergeCells count="9">
    <mergeCell ref="A4:L4"/>
    <mergeCell ref="A10:A12"/>
    <mergeCell ref="B10:B12"/>
    <mergeCell ref="C10:L10"/>
    <mergeCell ref="C11:D11"/>
    <mergeCell ref="E11:F11"/>
    <mergeCell ref="G11:H11"/>
    <mergeCell ref="I11:J11"/>
    <mergeCell ref="K11:L1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5" zoomScale="50" zoomScaleNormal="50" workbookViewId="0">
      <selection activeCell="C35" sqref="C35"/>
    </sheetView>
  </sheetViews>
  <sheetFormatPr defaultColWidth="9.140625" defaultRowHeight="15.75" x14ac:dyDescent="0.25"/>
  <cols>
    <col min="1" max="1" width="9.140625" style="45"/>
    <col min="2" max="2" width="30.85546875" style="3" customWidth="1"/>
    <col min="3" max="3" width="37.28515625" style="3" customWidth="1"/>
    <col min="4" max="4" width="10" style="3" customWidth="1"/>
    <col min="5" max="5" width="11.140625" style="3" customWidth="1"/>
    <col min="6" max="6" width="18.85546875" style="3" customWidth="1"/>
    <col min="7" max="7" width="17.42578125" style="3" customWidth="1"/>
    <col min="8" max="9" width="15" style="3" customWidth="1"/>
    <col min="10" max="10" width="28.140625" style="3" customWidth="1"/>
    <col min="11" max="11" width="24.7109375" style="45" customWidth="1"/>
    <col min="12" max="16384" width="9.140625" style="3"/>
  </cols>
  <sheetData>
    <row r="1" spans="1:11" s="104" customFormat="1" x14ac:dyDescent="0.25">
      <c r="A1" s="109" t="s">
        <v>92</v>
      </c>
      <c r="B1" s="65"/>
      <c r="C1" s="65"/>
      <c r="K1" s="105"/>
    </row>
    <row r="2" spans="1:11" s="106" customFormat="1" x14ac:dyDescent="0.25">
      <c r="A2" s="110" t="s">
        <v>93</v>
      </c>
      <c r="B2" s="111"/>
      <c r="C2" s="111"/>
      <c r="K2" s="107"/>
    </row>
    <row r="3" spans="1:11" s="104" customFormat="1" x14ac:dyDescent="0.25">
      <c r="A3" s="2"/>
      <c r="K3" s="105"/>
    </row>
    <row r="4" spans="1:11" s="104" customFormat="1" x14ac:dyDescent="0.25">
      <c r="A4" s="174" t="s">
        <v>88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s="104" customFormat="1" x14ac:dyDescent="0.25">
      <c r="A5" s="105"/>
      <c r="K5" s="105"/>
    </row>
    <row r="6" spans="1:11" s="106" customFormat="1" ht="45.75" customHeight="1" x14ac:dyDescent="0.25">
      <c r="A6" s="172" t="s">
        <v>55</v>
      </c>
      <c r="B6" s="172" t="s">
        <v>56</v>
      </c>
      <c r="C6" s="175" t="s">
        <v>89</v>
      </c>
      <c r="D6" s="176"/>
      <c r="E6" s="176"/>
      <c r="F6" s="176"/>
      <c r="G6" s="176"/>
      <c r="H6" s="172" t="s">
        <v>57</v>
      </c>
      <c r="I6" s="172" t="s">
        <v>87</v>
      </c>
      <c r="J6" s="172" t="s">
        <v>58</v>
      </c>
      <c r="K6" s="172" t="s">
        <v>59</v>
      </c>
    </row>
    <row r="7" spans="1:11" s="106" customFormat="1" ht="69.599999999999994" customHeight="1" x14ac:dyDescent="0.25">
      <c r="A7" s="172"/>
      <c r="B7" s="172"/>
      <c r="C7" s="44" t="s">
        <v>309</v>
      </c>
      <c r="D7" s="44" t="s">
        <v>308</v>
      </c>
      <c r="E7" s="44" t="s">
        <v>307</v>
      </c>
      <c r="F7" s="44" t="s">
        <v>310</v>
      </c>
      <c r="G7" s="44" t="s">
        <v>311</v>
      </c>
      <c r="H7" s="172"/>
      <c r="I7" s="172"/>
      <c r="J7" s="172"/>
      <c r="K7" s="173"/>
    </row>
    <row r="8" spans="1:11" s="104" customFormat="1" ht="72" customHeight="1" x14ac:dyDescent="0.25">
      <c r="A8" s="23">
        <v>1</v>
      </c>
      <c r="B8" s="24" t="s">
        <v>94</v>
      </c>
      <c r="C8" s="24" t="s">
        <v>95</v>
      </c>
      <c r="D8" s="24"/>
      <c r="E8" s="24"/>
      <c r="F8" s="24" t="s">
        <v>96</v>
      </c>
      <c r="G8" s="24"/>
      <c r="H8" s="24" t="s">
        <v>97</v>
      </c>
      <c r="I8" s="33" t="s">
        <v>98</v>
      </c>
      <c r="J8" s="34" t="s">
        <v>99</v>
      </c>
      <c r="K8" s="23" t="s">
        <v>304</v>
      </c>
    </row>
    <row r="9" spans="1:11" s="104" customFormat="1" ht="82.5" x14ac:dyDescent="0.25">
      <c r="A9" s="23">
        <v>2</v>
      </c>
      <c r="B9" s="24" t="s">
        <v>60</v>
      </c>
      <c r="C9" s="24" t="s">
        <v>95</v>
      </c>
      <c r="D9" s="24"/>
      <c r="E9" s="24"/>
      <c r="F9" s="24" t="s">
        <v>96</v>
      </c>
      <c r="G9" s="24"/>
      <c r="H9" s="24" t="s">
        <v>97</v>
      </c>
      <c r="I9" s="24">
        <v>2018</v>
      </c>
      <c r="J9" s="34" t="s">
        <v>100</v>
      </c>
      <c r="K9" s="46" t="s">
        <v>299</v>
      </c>
    </row>
    <row r="10" spans="1:11" s="104" customFormat="1" ht="82.5" x14ac:dyDescent="0.25">
      <c r="A10" s="23">
        <v>3</v>
      </c>
      <c r="B10" s="24" t="s">
        <v>61</v>
      </c>
      <c r="C10" s="24" t="s">
        <v>101</v>
      </c>
      <c r="D10" s="24"/>
      <c r="E10" s="24"/>
      <c r="F10" s="24" t="s">
        <v>96</v>
      </c>
      <c r="G10" s="24"/>
      <c r="H10" s="24" t="s">
        <v>102</v>
      </c>
      <c r="I10" s="24">
        <v>2018</v>
      </c>
      <c r="J10" s="34" t="s">
        <v>103</v>
      </c>
      <c r="K10" s="23"/>
    </row>
    <row r="11" spans="1:11" s="104" customFormat="1" ht="82.5" x14ac:dyDescent="0.25">
      <c r="A11" s="23">
        <v>4</v>
      </c>
      <c r="B11" s="24" t="s">
        <v>62</v>
      </c>
      <c r="C11" s="24" t="s">
        <v>101</v>
      </c>
      <c r="D11" s="24"/>
      <c r="E11" s="24"/>
      <c r="F11" s="24" t="s">
        <v>246</v>
      </c>
      <c r="G11" s="24"/>
      <c r="H11" s="24" t="s">
        <v>102</v>
      </c>
      <c r="I11" s="24" t="s">
        <v>247</v>
      </c>
      <c r="J11" s="34" t="s">
        <v>248</v>
      </c>
      <c r="K11" s="46" t="s">
        <v>301</v>
      </c>
    </row>
    <row r="12" spans="1:11" s="104" customFormat="1" ht="82.5" x14ac:dyDescent="0.25">
      <c r="A12" s="23">
        <v>5</v>
      </c>
      <c r="B12" s="24" t="s">
        <v>63</v>
      </c>
      <c r="C12" s="24" t="s">
        <v>101</v>
      </c>
      <c r="D12" s="24"/>
      <c r="E12" s="24"/>
      <c r="F12" s="24" t="s">
        <v>96</v>
      </c>
      <c r="G12" s="24"/>
      <c r="H12" s="24" t="s">
        <v>102</v>
      </c>
      <c r="I12" s="24" t="s">
        <v>249</v>
      </c>
      <c r="J12" s="35" t="s">
        <v>250</v>
      </c>
      <c r="K12" s="46" t="s">
        <v>299</v>
      </c>
    </row>
    <row r="13" spans="1:11" s="104" customFormat="1" ht="45" customHeight="1" x14ac:dyDescent="0.25">
      <c r="A13" s="23">
        <v>5.0999999999999996</v>
      </c>
      <c r="B13" s="24" t="s">
        <v>64</v>
      </c>
      <c r="C13" s="24"/>
      <c r="D13" s="24"/>
      <c r="E13" s="24"/>
      <c r="F13" s="24"/>
      <c r="G13" s="24"/>
      <c r="H13" s="24"/>
      <c r="I13" s="24"/>
      <c r="J13" s="34"/>
      <c r="K13" s="23"/>
    </row>
    <row r="14" spans="1:11" s="104" customFormat="1" ht="66" x14ac:dyDescent="0.25">
      <c r="A14" s="23">
        <v>5.2</v>
      </c>
      <c r="B14" s="24" t="s">
        <v>65</v>
      </c>
      <c r="C14" s="24"/>
      <c r="D14" s="24"/>
      <c r="E14" s="24"/>
      <c r="F14" s="24" t="s">
        <v>251</v>
      </c>
      <c r="G14" s="24"/>
      <c r="H14" s="24" t="s">
        <v>252</v>
      </c>
      <c r="I14" s="24" t="s">
        <v>249</v>
      </c>
      <c r="J14" s="34" t="s">
        <v>253</v>
      </c>
      <c r="K14" s="46" t="s">
        <v>300</v>
      </c>
    </row>
    <row r="15" spans="1:11" s="104" customFormat="1" ht="66" x14ac:dyDescent="0.25">
      <c r="A15" s="23">
        <v>5.3</v>
      </c>
      <c r="B15" s="24" t="s">
        <v>66</v>
      </c>
      <c r="C15" s="24"/>
      <c r="D15" s="24"/>
      <c r="E15" s="24"/>
      <c r="F15" s="24" t="s">
        <v>251</v>
      </c>
      <c r="G15" s="24"/>
      <c r="H15" s="24" t="s">
        <v>252</v>
      </c>
      <c r="I15" s="24" t="s">
        <v>249</v>
      </c>
      <c r="J15" s="34" t="s">
        <v>253</v>
      </c>
      <c r="K15" s="46" t="s">
        <v>301</v>
      </c>
    </row>
    <row r="16" spans="1:11" s="104" customFormat="1" ht="66" x14ac:dyDescent="0.25">
      <c r="A16" s="23">
        <v>5.4</v>
      </c>
      <c r="B16" s="24" t="s">
        <v>67</v>
      </c>
      <c r="C16" s="24"/>
      <c r="D16" s="24"/>
      <c r="E16" s="24"/>
      <c r="F16" s="24" t="s">
        <v>251</v>
      </c>
      <c r="G16" s="24"/>
      <c r="H16" s="24" t="s">
        <v>252</v>
      </c>
      <c r="I16" s="24" t="s">
        <v>249</v>
      </c>
      <c r="J16" s="34" t="s">
        <v>253</v>
      </c>
      <c r="K16" s="46" t="s">
        <v>302</v>
      </c>
    </row>
    <row r="17" spans="1:11" s="104" customFormat="1" ht="66" x14ac:dyDescent="0.25">
      <c r="A17" s="23">
        <v>5.5</v>
      </c>
      <c r="B17" s="24" t="s">
        <v>68</v>
      </c>
      <c r="C17" s="24"/>
      <c r="D17" s="24"/>
      <c r="E17" s="24"/>
      <c r="F17" s="24" t="s">
        <v>251</v>
      </c>
      <c r="G17" s="24"/>
      <c r="H17" s="24" t="s">
        <v>252</v>
      </c>
      <c r="I17" s="24" t="s">
        <v>249</v>
      </c>
      <c r="J17" s="34" t="s">
        <v>253</v>
      </c>
      <c r="K17" s="46" t="s">
        <v>303</v>
      </c>
    </row>
    <row r="18" spans="1:11" s="104" customFormat="1" ht="49.5" x14ac:dyDescent="0.25">
      <c r="A18" s="23">
        <v>5.6</v>
      </c>
      <c r="B18" s="24" t="s">
        <v>69</v>
      </c>
      <c r="C18" s="24"/>
      <c r="D18" s="24"/>
      <c r="E18" s="24"/>
      <c r="F18" s="24"/>
      <c r="G18" s="24"/>
      <c r="H18" s="24"/>
      <c r="I18" s="24"/>
      <c r="J18" s="34"/>
      <c r="K18" s="23"/>
    </row>
    <row r="19" spans="1:11" s="104" customFormat="1" ht="53.1" customHeight="1" x14ac:dyDescent="0.25">
      <c r="A19" s="23">
        <v>6</v>
      </c>
      <c r="B19" s="24" t="s">
        <v>70</v>
      </c>
      <c r="C19" s="24"/>
      <c r="D19" s="24"/>
      <c r="E19" s="24"/>
      <c r="F19" s="24"/>
      <c r="G19" s="24"/>
      <c r="H19" s="24"/>
      <c r="I19" s="24"/>
      <c r="J19" s="34"/>
      <c r="K19" s="23"/>
    </row>
    <row r="20" spans="1:11" s="104" customFormat="1" ht="82.5" x14ac:dyDescent="0.25">
      <c r="A20" s="23">
        <v>6.1</v>
      </c>
      <c r="B20" s="24" t="s">
        <v>71</v>
      </c>
      <c r="C20" s="24" t="s">
        <v>101</v>
      </c>
      <c r="D20" s="24"/>
      <c r="E20" s="24"/>
      <c r="F20" s="24" t="s">
        <v>96</v>
      </c>
      <c r="G20" s="24"/>
      <c r="H20" s="24" t="s">
        <v>102</v>
      </c>
      <c r="I20" s="24" t="s">
        <v>249</v>
      </c>
      <c r="J20" s="35" t="s">
        <v>250</v>
      </c>
      <c r="K20" s="23" t="s">
        <v>304</v>
      </c>
    </row>
    <row r="21" spans="1:11" s="104" customFormat="1" ht="66" x14ac:dyDescent="0.25">
      <c r="A21" s="23">
        <v>6.2</v>
      </c>
      <c r="B21" s="24" t="s">
        <v>107</v>
      </c>
      <c r="C21" s="24"/>
      <c r="D21" s="24"/>
      <c r="E21" s="24"/>
      <c r="F21" s="24" t="s">
        <v>251</v>
      </c>
      <c r="G21" s="24"/>
      <c r="H21" s="24" t="s">
        <v>252</v>
      </c>
      <c r="I21" s="24" t="s">
        <v>249</v>
      </c>
      <c r="J21" s="34" t="s">
        <v>253</v>
      </c>
      <c r="K21" s="46" t="s">
        <v>303</v>
      </c>
    </row>
    <row r="22" spans="1:11" s="104" customFormat="1" ht="66" x14ac:dyDescent="0.25">
      <c r="A22" s="23">
        <v>6.3</v>
      </c>
      <c r="B22" s="24" t="s">
        <v>72</v>
      </c>
      <c r="C22" s="24"/>
      <c r="D22" s="24"/>
      <c r="E22" s="24"/>
      <c r="F22" s="24" t="s">
        <v>251</v>
      </c>
      <c r="G22" s="24"/>
      <c r="H22" s="24" t="s">
        <v>252</v>
      </c>
      <c r="I22" s="24" t="s">
        <v>249</v>
      </c>
      <c r="J22" s="34" t="s">
        <v>253</v>
      </c>
      <c r="K22" s="46" t="s">
        <v>303</v>
      </c>
    </row>
    <row r="23" spans="1:11" s="104" customFormat="1" ht="66" x14ac:dyDescent="0.25">
      <c r="A23" s="23">
        <v>6.4</v>
      </c>
      <c r="B23" s="24" t="s">
        <v>73</v>
      </c>
      <c r="C23" s="24"/>
      <c r="D23" s="24"/>
      <c r="E23" s="24"/>
      <c r="F23" s="24" t="s">
        <v>251</v>
      </c>
      <c r="G23" s="24"/>
      <c r="H23" s="24" t="s">
        <v>252</v>
      </c>
      <c r="I23" s="24" t="s">
        <v>249</v>
      </c>
      <c r="J23" s="34" t="s">
        <v>253</v>
      </c>
      <c r="K23" s="46" t="s">
        <v>303</v>
      </c>
    </row>
    <row r="24" spans="1:11" s="104" customFormat="1" ht="61.5" customHeight="1" x14ac:dyDescent="0.25">
      <c r="A24" s="23">
        <v>6.5</v>
      </c>
      <c r="B24" s="24" t="s">
        <v>74</v>
      </c>
      <c r="C24" s="24"/>
      <c r="D24" s="24"/>
      <c r="E24" s="24"/>
      <c r="F24" s="24" t="s">
        <v>251</v>
      </c>
      <c r="G24" s="24"/>
      <c r="H24" s="24" t="s">
        <v>252</v>
      </c>
      <c r="I24" s="24" t="s">
        <v>249</v>
      </c>
      <c r="J24" s="34" t="s">
        <v>253</v>
      </c>
      <c r="K24" s="46" t="s">
        <v>303</v>
      </c>
    </row>
    <row r="25" spans="1:11" s="104" customFormat="1" ht="61.5" customHeight="1" x14ac:dyDescent="0.25">
      <c r="A25" s="23">
        <v>6.6</v>
      </c>
      <c r="B25" s="24" t="s">
        <v>75</v>
      </c>
      <c r="C25" s="24"/>
      <c r="D25" s="24"/>
      <c r="E25" s="24"/>
      <c r="F25" s="24"/>
      <c r="G25" s="24"/>
      <c r="H25" s="24"/>
      <c r="I25" s="24"/>
      <c r="J25" s="34"/>
      <c r="K25" s="23"/>
    </row>
    <row r="26" spans="1:11" s="104" customFormat="1" ht="58.5" customHeight="1" x14ac:dyDescent="0.25">
      <c r="A26" s="23">
        <v>7</v>
      </c>
      <c r="B26" s="24" t="s">
        <v>76</v>
      </c>
      <c r="C26" s="24"/>
      <c r="D26" s="24"/>
      <c r="E26" s="24"/>
      <c r="F26" s="24"/>
      <c r="G26" s="24"/>
      <c r="H26" s="24"/>
      <c r="I26" s="24"/>
      <c r="J26" s="34"/>
      <c r="K26" s="23"/>
    </row>
    <row r="27" spans="1:11" s="104" customFormat="1" ht="93" customHeight="1" x14ac:dyDescent="0.25">
      <c r="A27" s="23">
        <v>7.1</v>
      </c>
      <c r="B27" s="24" t="s">
        <v>77</v>
      </c>
      <c r="C27" s="24" t="s">
        <v>95</v>
      </c>
      <c r="D27" s="36"/>
      <c r="E27" s="24"/>
      <c r="F27" s="24"/>
      <c r="G27" s="24" t="s">
        <v>96</v>
      </c>
      <c r="H27" s="24"/>
      <c r="I27" s="24" t="s">
        <v>97</v>
      </c>
      <c r="J27" s="34" t="s">
        <v>254</v>
      </c>
      <c r="K27" s="23" t="s">
        <v>104</v>
      </c>
    </row>
    <row r="28" spans="1:11" s="104" customFormat="1" ht="111" customHeight="1" x14ac:dyDescent="0.25">
      <c r="A28" s="23">
        <v>7.2</v>
      </c>
      <c r="B28" s="24" t="s">
        <v>78</v>
      </c>
      <c r="C28" s="24" t="s">
        <v>101</v>
      </c>
      <c r="D28" s="24"/>
      <c r="E28" s="24"/>
      <c r="F28" s="36"/>
      <c r="G28" s="24" t="s">
        <v>242</v>
      </c>
      <c r="H28" s="36"/>
      <c r="I28" s="24" t="s">
        <v>243</v>
      </c>
      <c r="J28" s="34" t="s">
        <v>244</v>
      </c>
      <c r="K28" s="23" t="s">
        <v>245</v>
      </c>
    </row>
    <row r="29" spans="1:11" s="104" customFormat="1" ht="77.099999999999994" customHeight="1" x14ac:dyDescent="0.25">
      <c r="A29" s="23">
        <v>8</v>
      </c>
      <c r="B29" s="24" t="s">
        <v>79</v>
      </c>
      <c r="C29" s="24"/>
      <c r="D29" s="24"/>
      <c r="E29" s="24"/>
      <c r="F29" s="24"/>
      <c r="G29" s="24"/>
      <c r="H29" s="24"/>
      <c r="I29" s="24"/>
      <c r="J29" s="34"/>
      <c r="K29" s="23"/>
    </row>
    <row r="30" spans="1:11" s="104" customFormat="1" ht="102" customHeight="1" x14ac:dyDescent="0.25">
      <c r="A30" s="23">
        <v>8.1</v>
      </c>
      <c r="B30" s="24" t="s">
        <v>80</v>
      </c>
      <c r="C30" s="24" t="s">
        <v>95</v>
      </c>
      <c r="D30" s="24"/>
      <c r="E30" s="24"/>
      <c r="F30" s="24"/>
      <c r="G30" s="24" t="s">
        <v>96</v>
      </c>
      <c r="H30" s="24"/>
      <c r="I30" s="24" t="s">
        <v>97</v>
      </c>
      <c r="J30" s="34" t="s">
        <v>255</v>
      </c>
      <c r="K30" s="46" t="s">
        <v>304</v>
      </c>
    </row>
    <row r="31" spans="1:11" s="104" customFormat="1" ht="82.5" x14ac:dyDescent="0.25">
      <c r="A31" s="23">
        <v>8.1999999999999993</v>
      </c>
      <c r="B31" s="24" t="s">
        <v>81</v>
      </c>
      <c r="C31" s="24" t="s">
        <v>101</v>
      </c>
      <c r="D31" s="24"/>
      <c r="E31" s="24"/>
      <c r="F31" s="24"/>
      <c r="G31" s="24" t="s">
        <v>96</v>
      </c>
      <c r="H31" s="24"/>
      <c r="I31" s="24" t="s">
        <v>105</v>
      </c>
      <c r="J31" s="34" t="s">
        <v>244</v>
      </c>
      <c r="K31" s="23" t="s">
        <v>106</v>
      </c>
    </row>
    <row r="32" spans="1:11" s="104" customFormat="1" ht="49.5" x14ac:dyDescent="0.25">
      <c r="A32" s="23">
        <v>9</v>
      </c>
      <c r="B32" s="24" t="s">
        <v>82</v>
      </c>
      <c r="C32" s="24"/>
      <c r="D32" s="24"/>
      <c r="E32" s="24"/>
      <c r="F32" s="24"/>
      <c r="G32" s="24"/>
      <c r="H32" s="24"/>
      <c r="I32" s="24"/>
      <c r="J32" s="34"/>
      <c r="K32" s="23"/>
    </row>
    <row r="33" spans="1:11" s="104" customFormat="1" ht="82.5" x14ac:dyDescent="0.25">
      <c r="A33" s="23">
        <v>9.1</v>
      </c>
      <c r="B33" s="24" t="s">
        <v>83</v>
      </c>
      <c r="C33" s="24" t="s">
        <v>95</v>
      </c>
      <c r="D33" s="24"/>
      <c r="E33" s="24"/>
      <c r="F33" s="24"/>
      <c r="G33" s="24" t="s">
        <v>96</v>
      </c>
      <c r="H33" s="24"/>
      <c r="I33" s="24" t="s">
        <v>97</v>
      </c>
      <c r="J33" s="34" t="s">
        <v>241</v>
      </c>
      <c r="K33" s="23" t="s">
        <v>304</v>
      </c>
    </row>
    <row r="34" spans="1:11" s="104" customFormat="1" ht="82.5" x14ac:dyDescent="0.25">
      <c r="A34" s="23">
        <v>9.1999999999999993</v>
      </c>
      <c r="B34" s="24" t="s">
        <v>84</v>
      </c>
      <c r="C34" s="24" t="s">
        <v>95</v>
      </c>
      <c r="D34" s="24"/>
      <c r="E34" s="24"/>
      <c r="F34" s="36"/>
      <c r="G34" s="24" t="s">
        <v>240</v>
      </c>
      <c r="H34" s="24" t="s">
        <v>97</v>
      </c>
      <c r="I34" s="24" t="s">
        <v>241</v>
      </c>
      <c r="J34" s="34" t="s">
        <v>241</v>
      </c>
      <c r="K34" s="46" t="s">
        <v>302</v>
      </c>
    </row>
    <row r="35" spans="1:11" s="104" customFormat="1" ht="63" customHeight="1" x14ac:dyDescent="0.25">
      <c r="A35" s="23">
        <v>10</v>
      </c>
      <c r="B35" s="24" t="s">
        <v>85</v>
      </c>
      <c r="C35" s="24"/>
      <c r="D35" s="24"/>
      <c r="E35" s="24"/>
      <c r="F35" s="24"/>
      <c r="G35" s="24"/>
      <c r="H35" s="24"/>
      <c r="I35" s="24"/>
      <c r="J35" s="24"/>
      <c r="K35" s="23"/>
    </row>
    <row r="36" spans="1:11" s="104" customFormat="1" ht="63" customHeight="1" x14ac:dyDescent="0.25">
      <c r="A36" s="23">
        <v>11</v>
      </c>
      <c r="B36" s="24" t="s">
        <v>86</v>
      </c>
      <c r="C36" s="24"/>
      <c r="D36" s="24"/>
      <c r="E36" s="24"/>
      <c r="F36" s="24"/>
      <c r="G36" s="24"/>
      <c r="H36" s="24"/>
      <c r="I36" s="24"/>
      <c r="J36" s="24"/>
      <c r="K36" s="23"/>
    </row>
    <row r="37" spans="1:11" s="104" customFormat="1" x14ac:dyDescent="0.25">
      <c r="A37" s="105"/>
      <c r="K37" s="105"/>
    </row>
    <row r="38" spans="1:11" s="104" customFormat="1" ht="29.45" customHeight="1" x14ac:dyDescent="0.25">
      <c r="A38" s="108" t="s">
        <v>90</v>
      </c>
      <c r="B38" s="104" t="s">
        <v>91</v>
      </c>
      <c r="K38" s="105"/>
    </row>
  </sheetData>
  <mergeCells count="8">
    <mergeCell ref="K6:K7"/>
    <mergeCell ref="I6:I7"/>
    <mergeCell ref="A4:K4"/>
    <mergeCell ref="A6:A7"/>
    <mergeCell ref="B6:B7"/>
    <mergeCell ref="C6:G6"/>
    <mergeCell ref="H6:H7"/>
    <mergeCell ref="J6:J7"/>
  </mergeCells>
  <hyperlinks>
    <hyperlink ref="C6" location="_ftn1" display="_ftn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0"/>
  <sheetViews>
    <sheetView topLeftCell="A19" workbookViewId="0">
      <selection activeCell="H1" sqref="H1:I1048576"/>
    </sheetView>
  </sheetViews>
  <sheetFormatPr defaultColWidth="12.5703125" defaultRowHeight="15" customHeight="1" x14ac:dyDescent="0.25"/>
  <cols>
    <col min="1" max="1" width="6.28515625" style="113" customWidth="1"/>
    <col min="2" max="2" width="8" style="113" customWidth="1"/>
    <col min="3" max="3" width="25.7109375" style="113" customWidth="1"/>
    <col min="4" max="4" width="9.42578125" style="113" customWidth="1"/>
    <col min="5" max="5" width="9.5703125" style="113" customWidth="1"/>
    <col min="6" max="6" width="10.140625" style="113" customWidth="1"/>
    <col min="7" max="7" width="15.85546875" style="113" customWidth="1"/>
    <col min="8" max="9" width="0" style="113" hidden="1" customWidth="1"/>
    <col min="10" max="16384" width="12.5703125" style="113"/>
  </cols>
  <sheetData>
    <row r="1" spans="1:26" ht="17.25" customHeight="1" x14ac:dyDescent="0.25">
      <c r="A1" s="177" t="s">
        <v>92</v>
      </c>
      <c r="B1" s="178"/>
      <c r="C1" s="178"/>
      <c r="D1" s="178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8.75" customHeight="1" x14ac:dyDescent="0.25">
      <c r="A2" s="179" t="s">
        <v>312</v>
      </c>
      <c r="B2" s="178"/>
      <c r="C2" s="178"/>
      <c r="D2" s="178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26" ht="15.75" x14ac:dyDescent="0.25">
      <c r="A4" s="180" t="s">
        <v>313</v>
      </c>
      <c r="B4" s="181"/>
      <c r="C4" s="181"/>
      <c r="D4" s="181"/>
      <c r="E4" s="181"/>
      <c r="F4" s="181"/>
      <c r="G4" s="181"/>
      <c r="H4" s="181"/>
      <c r="I4" s="181"/>
    </row>
    <row r="5" spans="1:26" x14ac:dyDescent="0.25">
      <c r="A5" s="114"/>
      <c r="B5" s="114"/>
      <c r="C5" s="114"/>
      <c r="D5" s="114"/>
      <c r="E5" s="114"/>
      <c r="F5" s="114"/>
      <c r="G5" s="114"/>
      <c r="H5" s="114"/>
      <c r="I5" s="114"/>
    </row>
    <row r="6" spans="1:26" x14ac:dyDescent="0.25">
      <c r="A6" s="116" t="s">
        <v>314</v>
      </c>
    </row>
    <row r="7" spans="1:26" x14ac:dyDescent="0.25">
      <c r="A7" s="116" t="s">
        <v>315</v>
      </c>
      <c r="B7" s="112"/>
      <c r="C7" s="112"/>
      <c r="D7" s="117"/>
      <c r="E7" s="117"/>
      <c r="F7" s="117"/>
      <c r="G7" s="117"/>
      <c r="H7" s="117"/>
      <c r="I7" s="117"/>
    </row>
    <row r="8" spans="1:26" x14ac:dyDescent="0.25">
      <c r="A8" s="118"/>
      <c r="B8" s="119"/>
      <c r="C8" s="119"/>
      <c r="D8" s="117"/>
      <c r="E8" s="117"/>
      <c r="F8" s="120"/>
      <c r="G8" s="117"/>
      <c r="H8" s="117"/>
      <c r="I8" s="117"/>
    </row>
    <row r="9" spans="1:26" x14ac:dyDescent="0.25">
      <c r="A9" s="182" t="s">
        <v>44</v>
      </c>
      <c r="B9" s="182" t="s">
        <v>316</v>
      </c>
      <c r="C9" s="182" t="s">
        <v>317</v>
      </c>
      <c r="D9" s="184" t="s">
        <v>318</v>
      </c>
      <c r="E9" s="185"/>
      <c r="F9" s="184" t="s">
        <v>319</v>
      </c>
      <c r="G9" s="186"/>
      <c r="H9" s="184" t="s">
        <v>320</v>
      </c>
      <c r="I9" s="185"/>
    </row>
    <row r="10" spans="1:26" ht="15.75" thickBot="1" x14ac:dyDescent="0.3">
      <c r="A10" s="183"/>
      <c r="B10" s="183"/>
      <c r="C10" s="183"/>
      <c r="D10" s="121" t="s">
        <v>45</v>
      </c>
      <c r="E10" s="121" t="s">
        <v>321</v>
      </c>
      <c r="F10" s="121" t="s">
        <v>45</v>
      </c>
      <c r="G10" s="122" t="s">
        <v>321</v>
      </c>
      <c r="H10" s="187"/>
      <c r="I10" s="185"/>
    </row>
    <row r="11" spans="1:26" ht="51.75" thickBot="1" x14ac:dyDescent="0.3">
      <c r="A11" s="123">
        <v>1</v>
      </c>
      <c r="B11" s="123">
        <v>1</v>
      </c>
      <c r="C11" s="124" t="s">
        <v>322</v>
      </c>
      <c r="D11" s="125">
        <v>30</v>
      </c>
      <c r="E11" s="126">
        <f>D11/30</f>
        <v>1</v>
      </c>
      <c r="F11" s="127">
        <v>0</v>
      </c>
      <c r="G11" s="128">
        <f>F11/30%</f>
        <v>0</v>
      </c>
      <c r="H11" s="193"/>
      <c r="I11" s="194"/>
      <c r="K11"/>
    </row>
    <row r="12" spans="1:26" ht="26.25" thickBot="1" x14ac:dyDescent="0.3">
      <c r="A12" s="123">
        <v>2</v>
      </c>
      <c r="B12" s="123">
        <v>2</v>
      </c>
      <c r="C12" s="124" t="s">
        <v>323</v>
      </c>
      <c r="D12" s="129">
        <v>30</v>
      </c>
      <c r="E12" s="126">
        <f t="shared" ref="E12:E20" si="0">D12/30</f>
        <v>1</v>
      </c>
      <c r="F12" s="127">
        <v>0</v>
      </c>
      <c r="G12" s="128">
        <f t="shared" ref="G12:G20" si="1">F12/30%</f>
        <v>0</v>
      </c>
      <c r="H12" s="195"/>
      <c r="I12" s="194"/>
      <c r="K12"/>
    </row>
    <row r="13" spans="1:26" ht="45.6" customHeight="1" thickBot="1" x14ac:dyDescent="0.3">
      <c r="A13" s="123">
        <v>3</v>
      </c>
      <c r="B13" s="123">
        <v>3</v>
      </c>
      <c r="C13" s="124" t="s">
        <v>324</v>
      </c>
      <c r="D13" s="130">
        <v>28</v>
      </c>
      <c r="E13" s="126">
        <f t="shared" si="0"/>
        <v>0.93333333333333335</v>
      </c>
      <c r="F13" s="127">
        <v>0</v>
      </c>
      <c r="G13" s="128">
        <f t="shared" si="1"/>
        <v>0</v>
      </c>
      <c r="H13" s="188" t="s">
        <v>325</v>
      </c>
      <c r="I13" s="189"/>
      <c r="K13"/>
    </row>
    <row r="14" spans="1:26" ht="39" thickBot="1" x14ac:dyDescent="0.3">
      <c r="A14" s="123">
        <v>4</v>
      </c>
      <c r="B14" s="123">
        <v>4</v>
      </c>
      <c r="C14" s="124" t="s">
        <v>326</v>
      </c>
      <c r="D14" s="130">
        <v>27</v>
      </c>
      <c r="E14" s="126">
        <f t="shared" si="0"/>
        <v>0.9</v>
      </c>
      <c r="F14" s="127">
        <v>0</v>
      </c>
      <c r="G14" s="128">
        <f t="shared" si="1"/>
        <v>0</v>
      </c>
      <c r="H14" s="188" t="s">
        <v>327</v>
      </c>
      <c r="I14" s="189"/>
      <c r="K14"/>
    </row>
    <row r="15" spans="1:26" ht="39" thickBot="1" x14ac:dyDescent="0.3">
      <c r="A15" s="123">
        <v>5</v>
      </c>
      <c r="B15" s="123">
        <v>5</v>
      </c>
      <c r="C15" s="124" t="s">
        <v>328</v>
      </c>
      <c r="D15" s="129">
        <v>30</v>
      </c>
      <c r="E15" s="126">
        <f t="shared" si="0"/>
        <v>1</v>
      </c>
      <c r="F15" s="127">
        <v>0</v>
      </c>
      <c r="G15" s="128">
        <f t="shared" si="1"/>
        <v>0</v>
      </c>
      <c r="H15" s="188"/>
      <c r="I15" s="189"/>
      <c r="K15"/>
    </row>
    <row r="16" spans="1:26" ht="56.1" customHeight="1" thickBot="1" x14ac:dyDescent="0.3">
      <c r="A16" s="123">
        <v>6</v>
      </c>
      <c r="B16" s="123">
        <v>6</v>
      </c>
      <c r="C16" s="124" t="s">
        <v>329</v>
      </c>
      <c r="D16" s="129">
        <v>27</v>
      </c>
      <c r="E16" s="126">
        <f t="shared" si="0"/>
        <v>0.9</v>
      </c>
      <c r="F16" s="127">
        <v>0</v>
      </c>
      <c r="G16" s="128">
        <f t="shared" si="1"/>
        <v>0</v>
      </c>
      <c r="H16" s="188" t="s">
        <v>330</v>
      </c>
      <c r="I16" s="189"/>
      <c r="K16"/>
    </row>
    <row r="17" spans="1:11" ht="39" thickBot="1" x14ac:dyDescent="0.3">
      <c r="A17" s="123">
        <v>7</v>
      </c>
      <c r="B17" s="123">
        <v>7</v>
      </c>
      <c r="C17" s="124" t="s">
        <v>331</v>
      </c>
      <c r="D17" s="130">
        <v>27</v>
      </c>
      <c r="E17" s="126">
        <f t="shared" si="0"/>
        <v>0.9</v>
      </c>
      <c r="F17" s="127">
        <v>0</v>
      </c>
      <c r="G17" s="128">
        <f t="shared" si="1"/>
        <v>0</v>
      </c>
      <c r="H17" s="188" t="s">
        <v>332</v>
      </c>
      <c r="I17" s="189"/>
      <c r="K17"/>
    </row>
    <row r="18" spans="1:11" ht="26.25" thickBot="1" x14ac:dyDescent="0.3">
      <c r="A18" s="131">
        <v>8</v>
      </c>
      <c r="B18" s="131">
        <v>8</v>
      </c>
      <c r="C18" s="124" t="s">
        <v>333</v>
      </c>
      <c r="D18" s="129">
        <v>30</v>
      </c>
      <c r="E18" s="126">
        <f t="shared" si="0"/>
        <v>1</v>
      </c>
      <c r="F18" s="127">
        <v>0</v>
      </c>
      <c r="G18" s="128">
        <f t="shared" si="1"/>
        <v>0</v>
      </c>
      <c r="H18" s="188"/>
      <c r="I18" s="189"/>
      <c r="K18"/>
    </row>
    <row r="19" spans="1:11" ht="59.1" customHeight="1" thickBot="1" x14ac:dyDescent="0.3">
      <c r="A19" s="132">
        <v>9</v>
      </c>
      <c r="B19" s="132">
        <v>9</v>
      </c>
      <c r="C19" s="124" t="s">
        <v>334</v>
      </c>
      <c r="D19" s="133">
        <v>28</v>
      </c>
      <c r="E19" s="126">
        <f t="shared" si="0"/>
        <v>0.93333333333333335</v>
      </c>
      <c r="F19" s="127">
        <v>0</v>
      </c>
      <c r="G19" s="128">
        <f t="shared" si="1"/>
        <v>0</v>
      </c>
      <c r="H19" s="190" t="s">
        <v>335</v>
      </c>
      <c r="I19" s="191"/>
      <c r="J19" s="134"/>
      <c r="K19"/>
    </row>
    <row r="20" spans="1:11" ht="39" thickBot="1" x14ac:dyDescent="0.3">
      <c r="A20" s="132">
        <v>10</v>
      </c>
      <c r="B20" s="132">
        <v>10</v>
      </c>
      <c r="C20" s="124" t="s">
        <v>336</v>
      </c>
      <c r="D20" s="133">
        <v>30</v>
      </c>
      <c r="E20" s="126">
        <f t="shared" si="0"/>
        <v>1</v>
      </c>
      <c r="F20" s="127">
        <v>0</v>
      </c>
      <c r="G20" s="128">
        <f t="shared" si="1"/>
        <v>0</v>
      </c>
      <c r="H20" s="192"/>
      <c r="I20" s="189"/>
      <c r="K20"/>
    </row>
  </sheetData>
  <mergeCells count="20"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16:I16"/>
    <mergeCell ref="A1:D1"/>
    <mergeCell ref="A2:D2"/>
    <mergeCell ref="A4:I4"/>
    <mergeCell ref="A9:A10"/>
    <mergeCell ref="B9:B10"/>
    <mergeCell ref="C9:C10"/>
    <mergeCell ref="D9:E9"/>
    <mergeCell ref="F9:G9"/>
    <mergeCell ref="H9:I9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0"/>
  <sheetViews>
    <sheetView workbookViewId="0">
      <selection activeCell="G26" sqref="G26"/>
    </sheetView>
  </sheetViews>
  <sheetFormatPr defaultColWidth="12.5703125" defaultRowHeight="15" customHeight="1" x14ac:dyDescent="0.25"/>
  <cols>
    <col min="1" max="1" width="6.28515625" style="115" customWidth="1"/>
    <col min="2" max="2" width="8" style="115" customWidth="1"/>
    <col min="3" max="3" width="25.7109375" style="115" customWidth="1"/>
    <col min="4" max="4" width="9.42578125" style="115" customWidth="1"/>
    <col min="5" max="5" width="9.5703125" style="115" customWidth="1"/>
    <col min="6" max="6" width="10.140625" style="115" customWidth="1"/>
    <col min="7" max="7" width="15.85546875" style="115" customWidth="1"/>
    <col min="8" max="16384" width="12.5703125" style="115"/>
  </cols>
  <sheetData>
    <row r="1" spans="1:26" ht="17.25" customHeight="1" x14ac:dyDescent="0.25">
      <c r="A1" s="177" t="s">
        <v>92</v>
      </c>
      <c r="B1" s="178"/>
      <c r="C1" s="178"/>
      <c r="D1" s="178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8.75" customHeight="1" x14ac:dyDescent="0.25">
      <c r="A2" s="179" t="s">
        <v>312</v>
      </c>
      <c r="B2" s="178"/>
      <c r="C2" s="178"/>
      <c r="D2" s="178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26" ht="15.75" x14ac:dyDescent="0.25">
      <c r="A4" s="180" t="s">
        <v>313</v>
      </c>
      <c r="B4" s="181"/>
      <c r="C4" s="181"/>
      <c r="D4" s="181"/>
      <c r="E4" s="181"/>
      <c r="F4" s="181"/>
      <c r="G4" s="181"/>
      <c r="H4" s="181"/>
      <c r="I4" s="181"/>
    </row>
    <row r="5" spans="1:26" x14ac:dyDescent="0.25">
      <c r="A5" s="114"/>
      <c r="B5" s="114"/>
      <c r="C5" s="114"/>
      <c r="D5" s="114"/>
      <c r="E5" s="114"/>
      <c r="F5" s="114"/>
      <c r="G5" s="114"/>
      <c r="H5" s="114"/>
      <c r="I5" s="114"/>
    </row>
    <row r="6" spans="1:26" x14ac:dyDescent="0.25">
      <c r="A6" s="116" t="s">
        <v>337</v>
      </c>
    </row>
    <row r="7" spans="1:26" x14ac:dyDescent="0.25">
      <c r="A7" s="116" t="s">
        <v>338</v>
      </c>
      <c r="B7" s="112"/>
      <c r="C7" s="112"/>
      <c r="D7" s="117"/>
      <c r="E7" s="117"/>
      <c r="F7" s="117"/>
      <c r="G7" s="117"/>
      <c r="H7" s="117"/>
      <c r="I7" s="117"/>
    </row>
    <row r="8" spans="1:26" x14ac:dyDescent="0.25">
      <c r="A8" s="118"/>
      <c r="B8" s="119"/>
      <c r="C8" s="119"/>
      <c r="D8" s="117"/>
      <c r="E8" s="117"/>
      <c r="F8" s="120"/>
      <c r="G8" s="117"/>
      <c r="H8" s="117"/>
      <c r="I8" s="117"/>
    </row>
    <row r="9" spans="1:26" x14ac:dyDescent="0.25">
      <c r="A9" s="182" t="s">
        <v>44</v>
      </c>
      <c r="B9" s="182" t="s">
        <v>316</v>
      </c>
      <c r="C9" s="182" t="s">
        <v>317</v>
      </c>
      <c r="D9" s="184" t="s">
        <v>318</v>
      </c>
      <c r="E9" s="185"/>
      <c r="F9" s="184" t="s">
        <v>319</v>
      </c>
      <c r="G9" s="186"/>
      <c r="H9" s="184" t="s">
        <v>320</v>
      </c>
      <c r="I9" s="185"/>
    </row>
    <row r="10" spans="1:26" ht="15.75" thickBot="1" x14ac:dyDescent="0.3">
      <c r="A10" s="183"/>
      <c r="B10" s="183"/>
      <c r="C10" s="183"/>
      <c r="D10" s="121" t="s">
        <v>45</v>
      </c>
      <c r="E10" s="121" t="s">
        <v>321</v>
      </c>
      <c r="F10" s="121" t="s">
        <v>45</v>
      </c>
      <c r="G10" s="122" t="s">
        <v>321</v>
      </c>
      <c r="H10" s="187"/>
      <c r="I10" s="185"/>
    </row>
    <row r="11" spans="1:26" ht="51.75" thickBot="1" x14ac:dyDescent="0.3">
      <c r="A11" s="123">
        <v>1</v>
      </c>
      <c r="B11" s="123">
        <v>1</v>
      </c>
      <c r="C11" s="124" t="s">
        <v>322</v>
      </c>
      <c r="D11" s="135">
        <v>28</v>
      </c>
      <c r="E11" s="126">
        <f>D11/28</f>
        <v>1</v>
      </c>
      <c r="F11" s="127">
        <v>0</v>
      </c>
      <c r="G11" s="128">
        <f>F11/28</f>
        <v>0</v>
      </c>
      <c r="H11" s="193"/>
      <c r="I11" s="194"/>
      <c r="K11"/>
    </row>
    <row r="12" spans="1:26" ht="26.25" thickBot="1" x14ac:dyDescent="0.3">
      <c r="A12" s="123">
        <v>2</v>
      </c>
      <c r="B12" s="123">
        <v>2</v>
      </c>
      <c r="C12" s="124" t="s">
        <v>323</v>
      </c>
      <c r="D12" s="136">
        <v>28</v>
      </c>
      <c r="E12" s="126">
        <f t="shared" ref="E12:E20" si="0">D12/28</f>
        <v>1</v>
      </c>
      <c r="F12" s="127">
        <v>0</v>
      </c>
      <c r="G12" s="128">
        <f t="shared" ref="G12:G19" si="1">F12/28</f>
        <v>0</v>
      </c>
      <c r="H12" s="195"/>
      <c r="I12" s="194"/>
      <c r="K12"/>
    </row>
    <row r="13" spans="1:26" ht="45.6" customHeight="1" thickBot="1" x14ac:dyDescent="0.3">
      <c r="A13" s="123">
        <v>3</v>
      </c>
      <c r="B13" s="123">
        <v>3</v>
      </c>
      <c r="C13" s="124" t="s">
        <v>324</v>
      </c>
      <c r="D13" s="137">
        <v>23</v>
      </c>
      <c r="E13" s="126">
        <f t="shared" si="0"/>
        <v>0.8214285714285714</v>
      </c>
      <c r="F13" s="127">
        <v>0</v>
      </c>
      <c r="G13" s="128">
        <f t="shared" si="1"/>
        <v>0</v>
      </c>
      <c r="H13" s="188" t="s">
        <v>325</v>
      </c>
      <c r="I13" s="189"/>
      <c r="K13"/>
    </row>
    <row r="14" spans="1:26" ht="39" thickBot="1" x14ac:dyDescent="0.3">
      <c r="A14" s="123">
        <v>4</v>
      </c>
      <c r="B14" s="123">
        <v>4</v>
      </c>
      <c r="C14" s="124" t="s">
        <v>326</v>
      </c>
      <c r="D14" s="137">
        <v>23</v>
      </c>
      <c r="E14" s="126">
        <f t="shared" si="0"/>
        <v>0.8214285714285714</v>
      </c>
      <c r="F14" s="127">
        <v>0</v>
      </c>
      <c r="G14" s="128">
        <f t="shared" si="1"/>
        <v>0</v>
      </c>
      <c r="H14" s="188" t="s">
        <v>327</v>
      </c>
      <c r="I14" s="189"/>
      <c r="K14"/>
    </row>
    <row r="15" spans="1:26" ht="39" thickBot="1" x14ac:dyDescent="0.3">
      <c r="A15" s="123">
        <v>5</v>
      </c>
      <c r="B15" s="123">
        <v>5</v>
      </c>
      <c r="C15" s="124" t="s">
        <v>328</v>
      </c>
      <c r="D15" s="136">
        <v>28</v>
      </c>
      <c r="E15" s="126">
        <f t="shared" si="0"/>
        <v>1</v>
      </c>
      <c r="F15" s="127">
        <v>0</v>
      </c>
      <c r="G15" s="128">
        <f t="shared" si="1"/>
        <v>0</v>
      </c>
      <c r="H15" s="188"/>
      <c r="I15" s="189"/>
      <c r="K15"/>
    </row>
    <row r="16" spans="1:26" ht="56.1" customHeight="1" thickBot="1" x14ac:dyDescent="0.3">
      <c r="A16" s="123">
        <v>6</v>
      </c>
      <c r="B16" s="123">
        <v>6</v>
      </c>
      <c r="C16" s="124" t="s">
        <v>329</v>
      </c>
      <c r="D16" s="136">
        <v>24</v>
      </c>
      <c r="E16" s="126">
        <f t="shared" si="0"/>
        <v>0.8571428571428571</v>
      </c>
      <c r="F16" s="127">
        <v>0</v>
      </c>
      <c r="G16" s="128">
        <f t="shared" si="1"/>
        <v>0</v>
      </c>
      <c r="H16" s="188" t="s">
        <v>330</v>
      </c>
      <c r="I16" s="189"/>
      <c r="K16"/>
    </row>
    <row r="17" spans="1:11" ht="39" thickBot="1" x14ac:dyDescent="0.3">
      <c r="A17" s="123">
        <v>7</v>
      </c>
      <c r="B17" s="123">
        <v>7</v>
      </c>
      <c r="C17" s="124" t="s">
        <v>331</v>
      </c>
      <c r="D17" s="137">
        <v>21</v>
      </c>
      <c r="E17" s="126">
        <f>D17/28</f>
        <v>0.75</v>
      </c>
      <c r="F17" s="127">
        <v>0</v>
      </c>
      <c r="G17" s="128">
        <f>F17/28</f>
        <v>0</v>
      </c>
      <c r="H17" s="188" t="s">
        <v>332</v>
      </c>
      <c r="I17" s="189"/>
      <c r="K17"/>
    </row>
    <row r="18" spans="1:11" ht="26.25" thickBot="1" x14ac:dyDescent="0.3">
      <c r="A18" s="131">
        <v>8</v>
      </c>
      <c r="B18" s="131">
        <v>8</v>
      </c>
      <c r="C18" s="124" t="s">
        <v>333</v>
      </c>
      <c r="D18" s="136">
        <v>28</v>
      </c>
      <c r="E18" s="126">
        <f t="shared" si="0"/>
        <v>1</v>
      </c>
      <c r="F18" s="127">
        <v>0</v>
      </c>
      <c r="G18" s="128">
        <f t="shared" si="1"/>
        <v>0</v>
      </c>
      <c r="H18" s="188"/>
      <c r="I18" s="189"/>
      <c r="K18"/>
    </row>
    <row r="19" spans="1:11" ht="59.1" customHeight="1" x14ac:dyDescent="0.25">
      <c r="A19" s="132">
        <v>9</v>
      </c>
      <c r="B19" s="132">
        <v>9</v>
      </c>
      <c r="C19" s="124" t="s">
        <v>334</v>
      </c>
      <c r="D19" s="138">
        <v>20</v>
      </c>
      <c r="E19" s="126">
        <f t="shared" si="0"/>
        <v>0.7142857142857143</v>
      </c>
      <c r="F19" s="127">
        <v>0</v>
      </c>
      <c r="G19" s="128">
        <f t="shared" si="1"/>
        <v>0</v>
      </c>
      <c r="H19" s="190" t="s">
        <v>335</v>
      </c>
      <c r="I19" s="191"/>
      <c r="J19" s="134"/>
      <c r="K19"/>
    </row>
    <row r="20" spans="1:11" ht="38.25" x14ac:dyDescent="0.25">
      <c r="A20" s="132">
        <v>10</v>
      </c>
      <c r="B20" s="132">
        <v>10</v>
      </c>
      <c r="C20" s="139" t="s">
        <v>336</v>
      </c>
      <c r="D20" s="140">
        <v>7</v>
      </c>
      <c r="E20" s="126">
        <f t="shared" si="0"/>
        <v>0.25</v>
      </c>
      <c r="F20" s="127">
        <v>21</v>
      </c>
      <c r="G20" s="128">
        <f>F20/28</f>
        <v>0.75</v>
      </c>
      <c r="H20" s="192"/>
      <c r="I20" s="189"/>
      <c r="K20"/>
    </row>
  </sheetData>
  <mergeCells count="20">
    <mergeCell ref="A1:D1"/>
    <mergeCell ref="A2:D2"/>
    <mergeCell ref="A4:I4"/>
    <mergeCell ref="A9:A10"/>
    <mergeCell ref="B9:B10"/>
    <mergeCell ref="C9:C10"/>
    <mergeCell ref="D9:E9"/>
    <mergeCell ref="F9:G9"/>
    <mergeCell ref="H9:I9"/>
    <mergeCell ref="H10:I10"/>
    <mergeCell ref="H17:I17"/>
    <mergeCell ref="H18:I18"/>
    <mergeCell ref="H19:I19"/>
    <mergeCell ref="H20:I20"/>
    <mergeCell ref="H11:I11"/>
    <mergeCell ref="H12:I12"/>
    <mergeCell ref="H13:I13"/>
    <mergeCell ref="H14:I14"/>
    <mergeCell ref="H15:I15"/>
    <mergeCell ref="H16:I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Khao sat muc do hai long</vt:lpstr>
      <vt:lpstr>Doi sanh muc do hai long</vt:lpstr>
      <vt:lpstr>Khao sat Cựu SV</vt:lpstr>
      <vt:lpstr>Khao sat SV Tốt nghiệp</vt:lpstr>
      <vt:lpstr>Thong ke KS</vt:lpstr>
      <vt:lpstr>Khao sat GV 2019</vt:lpstr>
      <vt:lpstr>Khao sat GV 2017</vt:lpstr>
      <vt:lpstr>'Thong ke KS'!_ftnref1</vt:lpstr>
      <vt:lpstr>'Khao sat muc do hai long'!Print_Titles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Nhung Trinh</dc:creator>
  <cp:keywords/>
  <dc:description/>
  <cp:lastModifiedBy>Nghiem Thu Trang</cp:lastModifiedBy>
  <cp:revision/>
  <cp:lastPrinted>2021-11-15T16:23:57Z</cp:lastPrinted>
  <dcterms:created xsi:type="dcterms:W3CDTF">2019-04-06T06:31:00Z</dcterms:created>
  <dcterms:modified xsi:type="dcterms:W3CDTF">2021-11-19T10:27:25Z</dcterms:modified>
  <cp:category/>
  <cp:contentStatus/>
</cp:coreProperties>
</file>