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1025" firstSheet="1" activeTab="1"/>
  </bookViews>
  <sheets>
    <sheet name="So luong SV" sheetId="4" r:id="rId1"/>
    <sheet name="SVTN, thoi hoc" sheetId="5" r:id="rId2"/>
    <sheet name="Tinh trang VL" sheetId="7" r:id="rId3"/>
    <sheet name="Doi sanh SVTN" sheetId="9" r:id="rId4"/>
    <sheet name="SV thanh dat" sheetId="1" r:id="rId5"/>
  </sheets>
  <definedNames>
    <definedName name="_ftn1" localSheetId="3">'Doi sanh SVTN'!$A$18</definedName>
    <definedName name="_ftn2" localSheetId="3">'Doi sanh SVTN'!$A$19</definedName>
    <definedName name="_ftn3" localSheetId="3">'Doi sanh SVTN'!#REF!</definedName>
    <definedName name="_ftn4" localSheetId="3">'Doi sanh SVTN'!#REF!</definedName>
    <definedName name="_ftn5" localSheetId="3">'Doi sanh SVTN'!#REF!</definedName>
    <definedName name="_ftn6" localSheetId="3">'Doi sanh SVTN'!#REF!</definedName>
    <definedName name="_ftnref1" localSheetId="3">'Doi sanh SVTN'!$E$8</definedName>
    <definedName name="_ftnref2" localSheetId="3">'Doi sanh SVTN'!$F$8</definedName>
    <definedName name="_ftnref3" localSheetId="3">'Doi sanh SVTN'!$I$8</definedName>
    <definedName name="_ftnref4" localSheetId="3">'Doi sanh SVTN'!$J$8</definedName>
    <definedName name="_ftnref5" localSheetId="3">'Doi sanh SVTN'!$M$8</definedName>
    <definedName name="_ftnref6" localSheetId="3">'Doi sanh SVTN'!$N$8</definedName>
    <definedName name="_xlnm.Print_Area" localSheetId="2">'Tinh trang VL'!#REF!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5" l="1"/>
  <c r="L18" i="5"/>
  <c r="K18" i="5"/>
  <c r="J18" i="5"/>
  <c r="E18" i="5"/>
  <c r="D18" i="5"/>
  <c r="C18" i="5"/>
  <c r="N17" i="5"/>
  <c r="N18" i="5" s="1"/>
  <c r="M16" i="5"/>
  <c r="L16" i="5"/>
  <c r="K16" i="5"/>
  <c r="J16" i="5"/>
  <c r="I16" i="5"/>
  <c r="H16" i="5"/>
  <c r="G16" i="5"/>
  <c r="F16" i="5"/>
  <c r="E16" i="5"/>
  <c r="D16" i="5"/>
  <c r="C16" i="5"/>
  <c r="N15" i="5"/>
  <c r="N16" i="5" s="1"/>
  <c r="M14" i="5"/>
  <c r="L14" i="5"/>
  <c r="K14" i="5"/>
  <c r="J14" i="5"/>
  <c r="I14" i="5"/>
  <c r="H14" i="5"/>
  <c r="G14" i="5"/>
  <c r="F14" i="5"/>
  <c r="E14" i="5"/>
  <c r="D14" i="5"/>
  <c r="C14" i="5"/>
  <c r="N13" i="5"/>
  <c r="N14" i="5" s="1"/>
  <c r="M12" i="5"/>
  <c r="L12" i="5"/>
  <c r="K12" i="5"/>
  <c r="J12" i="5"/>
  <c r="I12" i="5"/>
  <c r="H12" i="5"/>
  <c r="G12" i="5"/>
  <c r="F12" i="5"/>
  <c r="E12" i="5"/>
  <c r="D12" i="5"/>
  <c r="C12" i="5"/>
  <c r="N11" i="5"/>
  <c r="N12" i="5" s="1"/>
  <c r="F10" i="5"/>
  <c r="G10" i="5"/>
  <c r="H10" i="5"/>
  <c r="I10" i="5"/>
  <c r="E10" i="5"/>
  <c r="D10" i="5"/>
  <c r="M10" i="5"/>
  <c r="L10" i="5"/>
  <c r="K10" i="5"/>
  <c r="J10" i="5"/>
  <c r="C10" i="5"/>
  <c r="G9" i="7"/>
  <c r="E9" i="7"/>
  <c r="G22" i="7"/>
  <c r="E22" i="7"/>
  <c r="G20" i="7"/>
  <c r="E20" i="7"/>
  <c r="G19" i="7"/>
  <c r="E19" i="7"/>
  <c r="G18" i="7"/>
  <c r="E18" i="7"/>
  <c r="F14" i="7"/>
  <c r="G14" i="7" s="1"/>
  <c r="D14" i="7"/>
  <c r="E21" i="7" s="1"/>
  <c r="G13" i="7"/>
  <c r="E13" i="7"/>
  <c r="G12" i="7"/>
  <c r="E12" i="7"/>
  <c r="G11" i="7"/>
  <c r="E11" i="7"/>
  <c r="G10" i="7"/>
  <c r="E10" i="7"/>
  <c r="C10" i="7"/>
  <c r="G21" i="7" l="1"/>
  <c r="E14" i="7"/>
  <c r="P11" i="9"/>
  <c r="P10" i="9"/>
  <c r="P9" i="9"/>
  <c r="P12" i="9"/>
  <c r="P8" i="9"/>
  <c r="C22" i="7" l="1"/>
  <c r="C18" i="7"/>
  <c r="B14" i="7"/>
  <c r="C21" i="7" s="1"/>
  <c r="C13" i="7"/>
  <c r="C12" i="7"/>
  <c r="C11" i="7"/>
  <c r="C14" i="7" l="1"/>
  <c r="C19" i="7" l="1"/>
  <c r="C20" i="7"/>
  <c r="C9" i="7"/>
  <c r="N9" i="5" l="1"/>
  <c r="N10" i="5" s="1"/>
</calcChain>
</file>

<file path=xl/sharedStrings.xml><?xml version="1.0" encoding="utf-8"?>
<sst xmlns="http://schemas.openxmlformats.org/spreadsheetml/2006/main" count="249" uniqueCount="190">
  <si>
    <t>Năm học</t>
  </si>
  <si>
    <t>Số lượng sinh viên</t>
  </si>
  <si>
    <t>Năm 1</t>
  </si>
  <si>
    <t>Năm 2</t>
  </si>
  <si>
    <t>Năm 3</t>
  </si>
  <si>
    <t>Năm 4</t>
  </si>
  <si>
    <t>Năm 5</t>
  </si>
  <si>
    <t>HK1</t>
  </si>
  <si>
    <t>HK2</t>
  </si>
  <si>
    <t>(cho chương trình đào tạo 04 năm)</t>
  </si>
  <si>
    <t>Khóa</t>
  </si>
  <si>
    <t>Tổng số sinh viên nhập học</t>
  </si>
  <si>
    <t>Tổng số SVTN</t>
  </si>
  <si>
    <t>Tỷ lệ (%) sinh viên tốt nghiệp trong</t>
  </si>
  <si>
    <t>Tỷ lệ (%) sinh viên thôi học sau</t>
  </si>
  <si>
    <t>3 năm
(trước hạn)</t>
  </si>
  <si>
    <t>4 năm 
(đúng hạn - lần 1)</t>
  </si>
  <si>
    <t>&gt; 4 năm 
(quá hạn lần 2)</t>
  </si>
  <si>
    <t>&gt; 4 năm 
(quá hạn lần 3)</t>
  </si>
  <si>
    <t>&gt; 4 năm 
(quá hạn lần 4)</t>
  </si>
  <si>
    <t>&gt; 4 năm 
(quá hạn lần...)</t>
  </si>
  <si>
    <t>Tổng</t>
  </si>
  <si>
    <t>Năm tốt nghiệp</t>
  </si>
  <si>
    <t>Số lượng</t>
  </si>
  <si>
    <t>Tỷ lệ</t>
  </si>
  <si>
    <t>SV đầu vào</t>
  </si>
  <si>
    <t>SV tốt nghiệp</t>
  </si>
  <si>
    <t>SV tham gia khảo sát</t>
  </si>
  <si>
    <t>Tổng số phản hồi</t>
  </si>
  <si>
    <t>SV có việc làm</t>
  </si>
  <si>
    <t>SV có việc làm &lt; 6 tháng</t>
  </si>
  <si>
    <t>SV có việc làm &gt; 6 tháng -1 năm</t>
  </si>
  <si>
    <t>SV có việc làm &gt; 1năm</t>
  </si>
  <si>
    <t>SV làm trong công ty/tổ chức Nhà nước</t>
  </si>
  <si>
    <t>SV làm trong công ty/tổ chức tư nhân</t>
  </si>
  <si>
    <t>SV làm trong công ty/tổ chức nước ngoài</t>
  </si>
  <si>
    <t>SV tự tạo việc làm</t>
  </si>
  <si>
    <t>SV chưa có việc làm, đang đi học nâng cao</t>
  </si>
  <si>
    <t>SV chưa có việc làm</t>
  </si>
  <si>
    <t>SVTN có việc làm theo quy định của Bộ GD&amp;ĐT</t>
  </si>
  <si>
    <t>Thu nhập trung bình (triệu đồng)</t>
  </si>
  <si>
    <t>Lưu ý: Số liệu nào nhà trường không khảo sát thì không ghi vào bảng này</t>
  </si>
  <si>
    <t>Khóa tốt nghiệp</t>
  </si>
  <si>
    <t>Tổng số sinh viên</t>
  </si>
  <si>
    <t>Tỷ lệ (%) sinh viên tốt nghiệp</t>
  </si>
  <si>
    <t>Tỷ lệ (%) sinh viên thôi học</t>
  </si>
  <si>
    <t>Thời gian tốt ngiệp trung bình*</t>
  </si>
  <si>
    <t>CTĐT được đánh giá</t>
  </si>
  <si>
    <t>CTĐT của Trường</t>
  </si>
  <si>
    <t>CTĐT của Trường trong nước</t>
  </si>
  <si>
    <t>CTĐT của Trường ngoài nước</t>
  </si>
  <si>
    <t>4,15</t>
  </si>
  <si>
    <t>STT</t>
  </si>
  <si>
    <t>Họ và tên cựu SV</t>
  </si>
  <si>
    <t>Lĩnh vực, đơn vị công tác hiện tại</t>
  </si>
  <si>
    <t>Điện thoại</t>
  </si>
  <si>
    <t>Email</t>
  </si>
  <si>
    <t>Ghi chú</t>
  </si>
  <si>
    <t>TRƯỜNG ĐẠI HỌC THƯƠNG MẠI</t>
  </si>
  <si>
    <t>DANH SÁCH CỰU SINH VIÊN THÀNH ĐẠT CỦA CHƯƠNG TRÌNH ĐÀO TẠO</t>
  </si>
  <si>
    <t>Trần Thị Quyên</t>
  </si>
  <si>
    <t>Đoàn Thị Khánh Linh</t>
  </si>
  <si>
    <t>0888.937.111</t>
  </si>
  <si>
    <t>Mai Thị Hường</t>
  </si>
  <si>
    <t>maihuong.k50vcu@gmail.com</t>
  </si>
  <si>
    <t>0366717112</t>
  </si>
  <si>
    <t>Khoa/Bộ môn, Chuyên ngành tốt nghiệp</t>
  </si>
  <si>
    <t>Chức vụ đã/
đang đảm nhận</t>
  </si>
  <si>
    <t>BA Leader</t>
  </si>
  <si>
    <t>Ngân hàng TMCP Quân đội</t>
  </si>
  <si>
    <t xml:space="preserve">Capichi Việt Nam </t>
  </si>
  <si>
    <t xml:space="preserve"> Project Manager, Business Analyst, Test Leader, Tester.</t>
  </si>
  <si>
    <t>Quản trị HTTT</t>
  </si>
  <si>
    <t>Công Ty Cổ Phần MISA</t>
  </si>
  <si>
    <t>0762156462</t>
  </si>
  <si>
    <t>quyentran7195@gmail.com</t>
  </si>
  <si>
    <t>Linhdtk.mis@gmail.com</t>
  </si>
  <si>
    <t>Đinh Văn Lý</t>
  </si>
  <si>
    <t>Công ty TNHH Thương Mại Và Dịch vụ TIGO Việt Nam</t>
  </si>
  <si>
    <t>Giám đốc</t>
  </si>
  <si>
    <t>0369.977.830</t>
  </si>
  <si>
    <t>0366800798</t>
  </si>
  <si>
    <t>Nguyễn Thị Tươi</t>
  </si>
  <si>
    <t>ACCESSTRADE Việt Nam</t>
  </si>
  <si>
    <t>Tester Leader</t>
  </si>
  <si>
    <t>tuoinguyen0895@gmail.com</t>
  </si>
  <si>
    <t xml:space="preserve">dinhvanly15597@gmail.com </t>
  </si>
  <si>
    <t>032.966.1467.</t>
  </si>
  <si>
    <t xml:space="preserve"> nghiemthihuedhtm@gmail.com</t>
  </si>
  <si>
    <t>Chief Staff group IT</t>
  </si>
  <si>
    <t>Công Ty TNHH Canon Việt Nam</t>
  </si>
  <si>
    <t>0988845980</t>
  </si>
  <si>
    <t>luonghanh46@gmail.com</t>
  </si>
  <si>
    <t>Product Owner &amp; BA</t>
  </si>
  <si>
    <t>TEKO Vietnam</t>
  </si>
  <si>
    <t>Nguyễn Thị Duyên</t>
  </si>
  <si>
    <t>Kovi Beauty Center</t>
  </si>
  <si>
    <t>CEO &amp; Founder</t>
  </si>
  <si>
    <t>0972593230</t>
  </si>
  <si>
    <t>Nguyễn Khắc Tú</t>
  </si>
  <si>
    <t>CEO of Bigshop.vn</t>
  </si>
  <si>
    <t>Bigshop.vn</t>
  </si>
  <si>
    <t>khactu@bigshop.vn</t>
  </si>
  <si>
    <t>Hoàng Quốc Minh</t>
  </si>
  <si>
    <t>0906269919</t>
  </si>
  <si>
    <t>Phùng Quang Thịnh</t>
  </si>
  <si>
    <t>spmedia.vn</t>
  </si>
  <si>
    <t>0984179811</t>
  </si>
  <si>
    <t>QA Leader</t>
  </si>
  <si>
    <t>Ngô Duy Linh</t>
  </si>
  <si>
    <t>FPT</t>
  </si>
  <si>
    <t>Trưởng phòng triển khai phần mềm ERP</t>
  </si>
  <si>
    <t>0968279625</t>
  </si>
  <si>
    <t>duylinh1995@gmail.com</t>
  </si>
  <si>
    <t>0336369696</t>
  </si>
  <si>
    <t>thinhphung1712@gmail.com</t>
  </si>
  <si>
    <t>Nghiêm Thị Huế</t>
  </si>
  <si>
    <t>Công ty CP truyền thông KOKO</t>
  </si>
  <si>
    <t>hoang.q.minh@gmail.com</t>
  </si>
  <si>
    <t>Trần Thanh Từ</t>
  </si>
  <si>
    <t>TAKGROUP</t>
  </si>
  <si>
    <t>0987636191</t>
  </si>
  <si>
    <t>takgroup.tk@gmail.com</t>
  </si>
  <si>
    <t>Nguyễn Bá Đính</t>
  </si>
  <si>
    <t>CTCP TOPMILK VIỆT NAM</t>
  </si>
  <si>
    <t>0982245506</t>
  </si>
  <si>
    <t>dinhatmnguyenba@gmail.com</t>
  </si>
  <si>
    <t>kovishop.vn@gmail.com</t>
  </si>
  <si>
    <t>Lương Thị Hạnh</t>
  </si>
  <si>
    <r>
      <t>KHOA HỆ T</t>
    </r>
    <r>
      <rPr>
        <b/>
        <u/>
        <sz val="12"/>
        <color theme="1"/>
        <rFont val="Times New Roman"/>
        <family val="1"/>
      </rPr>
      <t>HỐNG THÔNG TIN KIN</t>
    </r>
    <r>
      <rPr>
        <b/>
        <sz val="12"/>
        <color theme="1"/>
        <rFont val="Times New Roman"/>
        <family val="1"/>
      </rPr>
      <t>H TẾ &amp;TMĐT</t>
    </r>
  </si>
  <si>
    <t>THỐNG KÊ SỐ LƯỢNG SINH VIÊN THEO HỌC KỲ CỦA CHƯƠNG TRÌNH ĐÀO TẠO NGÀNH HỆ THỐNG THÔNG TIN QUẢN LÝ</t>
  </si>
  <si>
    <t>THỐNG KÊ TỈ LỆ SINH VIÊN TỐT NGHIỆP, THÔI HỌC CHƯƠNG TRÌNH ĐÀO TẠO NGÀNH HỆ THỐNG THÔNG TIN QUẢN LÝ</t>
  </si>
  <si>
    <t>THỐNG KÊ TÌNH TRẠNG VIỆC LÀM CỦA SINH VIÊN TỐT NGHIỆP CHƯƠNG TRÌNH ĐÀO TẠO NGÀNH HỆ THỐNG THÔNG TIN QUẢN LÝ</t>
  </si>
  <si>
    <t>ĐỐI SÁNH TỶ LỆ SINH VIÊN TỐT NGHIỆP, THÔI HỌC, THỜI GIAN TỐT NGHIỆP TRUNG BÌNH 
CHƯƠNG TRÌNH ĐÀO TẠO NGÀNH HỆ THỐNG THÔNG TIN QUẢN LÝ</t>
  </si>
  <si>
    <t>NGÀNH HỆ THỐNG THÔNG TIN QUẢN LÝ</t>
  </si>
  <si>
    <t>2013-2017</t>
  </si>
  <si>
    <t>85,7 [1]</t>
  </si>
  <si>
    <t>14,3 [3]</t>
  </si>
  <si>
    <t>4,01</t>
  </si>
  <si>
    <t>4,02 [5]</t>
  </si>
  <si>
    <t>2014-2018</t>
  </si>
  <si>
    <t>90,5</t>
  </si>
  <si>
    <t>9,5</t>
  </si>
  <si>
    <t>4,03</t>
  </si>
  <si>
    <t>4,1</t>
  </si>
  <si>
    <t>2015-2019</t>
  </si>
  <si>
    <t>92,1</t>
  </si>
  <si>
    <t>7,9</t>
  </si>
  <si>
    <t>4,0</t>
  </si>
  <si>
    <t>2016-2020</t>
  </si>
  <si>
    <t>81,4</t>
  </si>
  <si>
    <t>18,6</t>
  </si>
  <si>
    <t>3,9</t>
  </si>
  <si>
    <t>2017-2021</t>
  </si>
  <si>
    <t>51,7</t>
  </si>
  <si>
    <t>[1] CTĐT Quản trị kinh doanh của Trường ĐH Thương mại</t>
  </si>
  <si>
    <t>[3] CTĐT Quản trị kinh doanh của Trường ĐH Thương mại</t>
  </si>
  <si>
    <t>[5] CTĐT Kế toán doanh nghiệp của Trường ĐH Thương mại</t>
  </si>
  <si>
    <t>97,04</t>
  </si>
  <si>
    <t>97,59</t>
  </si>
  <si>
    <t>94,66</t>
  </si>
  <si>
    <t>92,86</t>
  </si>
  <si>
    <t>53,33</t>
  </si>
  <si>
    <t>[2] CTĐT HTTTQL – ĐH Hoa sen</t>
  </si>
  <si>
    <t>91,4 [2]</t>
  </si>
  <si>
    <t>92,3</t>
  </si>
  <si>
    <t>91,1</t>
  </si>
  <si>
    <t>92,4</t>
  </si>
  <si>
    <t>2,96</t>
  </si>
  <si>
    <t>2,41</t>
  </si>
  <si>
    <t>5,34</t>
  </si>
  <si>
    <t>7,14</t>
  </si>
  <si>
    <t>8,6 [4]</t>
  </si>
  <si>
    <t>7,7</t>
  </si>
  <si>
    <t>8,9</t>
  </si>
  <si>
    <t>7,6</t>
  </si>
  <si>
    <t>[4] CTĐT HTTTQL – ĐH Hoa sen</t>
  </si>
  <si>
    <t>[6] CTĐT HTTTQL – ĐH Hoa sen</t>
  </si>
  <si>
    <t>4,05</t>
  </si>
  <si>
    <t>3,87</t>
  </si>
  <si>
    <t>4,19 [6]</t>
  </si>
  <si>
    <t>4,22</t>
  </si>
  <si>
    <t>4,02</t>
  </si>
  <si>
    <t>8,1</t>
  </si>
  <si>
    <t>7,3</t>
  </si>
  <si>
    <t>2017-2018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</si>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</sst>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u/>
      <sz val="11"/>
      <color theme="10"/>
      <name val="Times New Roman"/>
      <family val="1"/>
    </font>
    <font>
      <sz val="13"/>
      <color theme="1"/>
      <name val="Times New Roman"/>
      <family val="1"/>
    </font>
    <font>
      <b/>
      <u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14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1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1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9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/>
    <xf numFmtId="0" fontId="9" fillId="0" borderId="1" xfId="0" applyFont="1" applyBorder="1"/>
    <xf numFmtId="164" fontId="12" fillId="0" borderId="1" xfId="1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11" applyBorder="1" applyAlignment="1">
      <alignment horizontal="left" vertical="center"/>
    </xf>
    <xf numFmtId="0" fontId="16" fillId="0" borderId="1" xfId="11" applyFont="1" applyBorder="1" applyAlignment="1">
      <alignment horizontal="left" vertical="center"/>
    </xf>
    <xf numFmtId="0" fontId="16" fillId="0" borderId="1" xfId="1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5" xfId="1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4" fillId="0" borderId="6" xfId="1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2">
    <cellStyle name="Hyperlink" xfId="11" builtinId="8"/>
    <cellStyle name="Hyperlink 2" xfId="2"/>
    <cellStyle name="Normal" xfId="0" builtinId="0"/>
    <cellStyle name="Normal 13" xfId="3"/>
    <cellStyle name="Normal 14" xfId="4"/>
    <cellStyle name="Normal 2" xfId="5"/>
    <cellStyle name="Normal 2 2" xfId="6"/>
    <cellStyle name="Normal 3" xfId="7"/>
    <cellStyle name="Normal 4" xfId="8"/>
    <cellStyle name="Normal 5" xfId="9"/>
    <cellStyle name="Normal 7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uylinh1995@gmail.com" TargetMode="External"/><Relationship Id="rId13" Type="http://schemas.openxmlformats.org/officeDocument/2006/relationships/hyperlink" Target="mailto:kovishop.vn@gmail.com" TargetMode="External"/><Relationship Id="rId3" Type="http://schemas.openxmlformats.org/officeDocument/2006/relationships/hyperlink" Target="mailto:Linhdtk.mis@gmail.com" TargetMode="External"/><Relationship Id="rId7" Type="http://schemas.openxmlformats.org/officeDocument/2006/relationships/hyperlink" Target="mailto:khactu@bigshop.vn" TargetMode="External"/><Relationship Id="rId12" Type="http://schemas.openxmlformats.org/officeDocument/2006/relationships/hyperlink" Target="mailto:dinhatmnguyenba@gmail.com" TargetMode="External"/><Relationship Id="rId2" Type="http://schemas.openxmlformats.org/officeDocument/2006/relationships/hyperlink" Target="mailto:quyentran7195@gmail.com" TargetMode="External"/><Relationship Id="rId1" Type="http://schemas.openxmlformats.org/officeDocument/2006/relationships/hyperlink" Target="mailto:maihuong.k50vcu@gmail.com" TargetMode="External"/><Relationship Id="rId6" Type="http://schemas.openxmlformats.org/officeDocument/2006/relationships/hyperlink" Target="mailto:luonghanh46@gmail.com" TargetMode="External"/><Relationship Id="rId11" Type="http://schemas.openxmlformats.org/officeDocument/2006/relationships/hyperlink" Target="mailto:takgroup.tk@gmail.com" TargetMode="External"/><Relationship Id="rId5" Type="http://schemas.openxmlformats.org/officeDocument/2006/relationships/hyperlink" Target="mailto:dinhvanly15597@gmail.com" TargetMode="External"/><Relationship Id="rId10" Type="http://schemas.openxmlformats.org/officeDocument/2006/relationships/hyperlink" Target="mailto:hoang.q.minh@gmail.com" TargetMode="External"/><Relationship Id="rId4" Type="http://schemas.openxmlformats.org/officeDocument/2006/relationships/hyperlink" Target="mailto:tuoinguyen0895@gmail.com" TargetMode="External"/><Relationship Id="rId9" Type="http://schemas.openxmlformats.org/officeDocument/2006/relationships/hyperlink" Target="mailto:thinhphung1712@gmail.com" TargetMode="External"/><Relationship Id="rId1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D17" sqref="D17"/>
    </sheetView>
  </sheetViews>
  <sheetFormatPr defaultColWidth="9.140625" defaultRowHeight="15.75" x14ac:dyDescent="0.25"/>
  <cols>
    <col min="1" max="1" width="16" style="1" customWidth="1"/>
    <col min="2" max="2" width="11.5703125" style="1" customWidth="1"/>
    <col min="3" max="3" width="13.5703125" style="1" customWidth="1"/>
    <col min="4" max="11" width="11.5703125" style="1" customWidth="1"/>
    <col min="12" max="16384" width="9.140625" style="1"/>
  </cols>
  <sheetData>
    <row r="1" spans="1:11" ht="16.5" x14ac:dyDescent="0.25">
      <c r="A1" s="60" t="s">
        <v>58</v>
      </c>
      <c r="B1" s="60"/>
      <c r="C1" s="60"/>
      <c r="D1" s="60"/>
      <c r="E1" s="60"/>
      <c r="F1" s="60"/>
    </row>
    <row r="2" spans="1:11" s="21" customFormat="1" x14ac:dyDescent="0.25">
      <c r="A2" s="61" t="s">
        <v>129</v>
      </c>
      <c r="B2" s="61"/>
      <c r="C2" s="61"/>
      <c r="D2" s="61"/>
      <c r="E2" s="61"/>
      <c r="F2" s="61"/>
    </row>
    <row r="4" spans="1:11" x14ac:dyDescent="0.25">
      <c r="A4" s="62" t="s">
        <v>130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1:11" x14ac:dyDescent="0.25">
      <c r="A6" s="63" t="s">
        <v>0</v>
      </c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64"/>
      <c r="B7" s="66" t="s">
        <v>2</v>
      </c>
      <c r="C7" s="66"/>
      <c r="D7" s="66" t="s">
        <v>3</v>
      </c>
      <c r="E7" s="66"/>
      <c r="F7" s="66" t="s">
        <v>4</v>
      </c>
      <c r="G7" s="66"/>
      <c r="H7" s="66" t="s">
        <v>5</v>
      </c>
      <c r="I7" s="66"/>
      <c r="J7" s="66" t="s">
        <v>6</v>
      </c>
      <c r="K7" s="66"/>
    </row>
    <row r="8" spans="1:11" x14ac:dyDescent="0.25">
      <c r="A8" s="65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18" t="s">
        <v>8</v>
      </c>
      <c r="J8" s="18" t="s">
        <v>7</v>
      </c>
      <c r="K8" s="18" t="s">
        <v>8</v>
      </c>
    </row>
    <row r="9" spans="1:11" ht="24.75" customHeight="1" x14ac:dyDescent="0.35">
      <c r="A9" s="59" t="s">
        <v>185</v>
      </c>
      <c r="B9" s="34">
        <v>127</v>
      </c>
      <c r="C9" s="34">
        <v>127</v>
      </c>
      <c r="D9" s="34">
        <v>153</v>
      </c>
      <c r="E9" s="34">
        <v>152</v>
      </c>
      <c r="F9" s="34">
        <v>160</v>
      </c>
      <c r="G9" s="34">
        <v>159</v>
      </c>
      <c r="H9" s="34">
        <v>200</v>
      </c>
      <c r="I9" s="34">
        <v>201</v>
      </c>
      <c r="J9" s="34">
        <v>60</v>
      </c>
      <c r="K9" s="34">
        <v>62</v>
      </c>
    </row>
    <row r="10" spans="1:11" ht="24.75" customHeight="1" x14ac:dyDescent="0.35">
      <c r="A10" s="59" t="s">
        <v>186</v>
      </c>
      <c r="B10" s="34">
        <v>209</v>
      </c>
      <c r="C10" s="34">
        <v>208</v>
      </c>
      <c r="D10" s="34">
        <v>125</v>
      </c>
      <c r="E10" s="34">
        <v>125</v>
      </c>
      <c r="F10" s="34">
        <v>150</v>
      </c>
      <c r="G10" s="34">
        <v>148</v>
      </c>
      <c r="H10" s="34">
        <v>160</v>
      </c>
      <c r="I10" s="34">
        <v>159</v>
      </c>
      <c r="J10" s="34">
        <v>36</v>
      </c>
      <c r="K10" s="34">
        <v>38</v>
      </c>
    </row>
    <row r="11" spans="1:11" ht="24.75" customHeight="1" x14ac:dyDescent="0.35">
      <c r="A11" s="59" t="s">
        <v>187</v>
      </c>
      <c r="B11" s="34">
        <v>117</v>
      </c>
      <c r="C11" s="34">
        <v>118</v>
      </c>
      <c r="D11" s="34">
        <v>194</v>
      </c>
      <c r="E11" s="34">
        <v>195</v>
      </c>
      <c r="F11" s="34">
        <v>115</v>
      </c>
      <c r="G11" s="34">
        <v>116</v>
      </c>
      <c r="H11" s="34">
        <v>140</v>
      </c>
      <c r="I11" s="34">
        <v>141</v>
      </c>
      <c r="J11" s="34">
        <v>34</v>
      </c>
      <c r="K11" s="34">
        <v>37</v>
      </c>
    </row>
    <row r="12" spans="1:11" ht="24.75" customHeight="1" x14ac:dyDescent="0.35">
      <c r="A12" s="59" t="s">
        <v>188</v>
      </c>
      <c r="B12" s="34">
        <v>158</v>
      </c>
      <c r="C12" s="34">
        <v>156</v>
      </c>
      <c r="D12" s="34">
        <v>117</v>
      </c>
      <c r="E12" s="34">
        <v>115</v>
      </c>
      <c r="F12" s="34">
        <v>194</v>
      </c>
      <c r="G12" s="34">
        <v>192</v>
      </c>
      <c r="H12" s="34">
        <v>115</v>
      </c>
      <c r="I12" s="34">
        <v>115</v>
      </c>
      <c r="J12" s="34">
        <v>40</v>
      </c>
      <c r="K12" s="34">
        <v>41</v>
      </c>
    </row>
    <row r="13" spans="1:11" ht="24.75" customHeight="1" x14ac:dyDescent="0.35">
      <c r="A13" s="59" t="s">
        <v>189</v>
      </c>
      <c r="B13" s="34">
        <v>170</v>
      </c>
      <c r="C13" s="34"/>
      <c r="D13" s="34">
        <v>155</v>
      </c>
      <c r="E13" s="34"/>
      <c r="F13" s="34">
        <v>114</v>
      </c>
      <c r="G13" s="34"/>
      <c r="H13" s="34">
        <v>190</v>
      </c>
      <c r="I13" s="34"/>
      <c r="J13" s="34">
        <v>15</v>
      </c>
      <c r="K13" s="34"/>
    </row>
  </sheetData>
  <mergeCells count="10">
    <mergeCell ref="A1:F1"/>
    <mergeCell ref="A2:F2"/>
    <mergeCell ref="A4:K4"/>
    <mergeCell ref="A6:A8"/>
    <mergeCell ref="B6:K6"/>
    <mergeCell ref="B7:C7"/>
    <mergeCell ref="D7:E7"/>
    <mergeCell ref="F7:G7"/>
    <mergeCell ref="H7:I7"/>
    <mergeCell ref="J7:K7"/>
  </mergeCells>
  <phoneticPr fontId="20" type="noConversion"/>
  <pageMargins left="0.45" right="0.4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6" zoomScaleNormal="100" workbookViewId="0">
      <selection activeCell="C9" sqref="A9:XFD18"/>
    </sheetView>
  </sheetViews>
  <sheetFormatPr defaultRowHeight="15" x14ac:dyDescent="0.25"/>
  <cols>
    <col min="1" max="1" width="14.140625" customWidth="1"/>
    <col min="2" max="3" width="12" customWidth="1"/>
    <col min="4" max="4" width="15.42578125" customWidth="1"/>
    <col min="5" max="8" width="16.42578125" customWidth="1"/>
    <col min="9" max="9" width="14" customWidth="1"/>
  </cols>
  <sheetData>
    <row r="1" spans="1:14" s="1" customFormat="1" ht="16.5" x14ac:dyDescent="0.25">
      <c r="A1" s="60" t="s">
        <v>58</v>
      </c>
      <c r="B1" s="60"/>
      <c r="C1" s="60"/>
      <c r="D1" s="60"/>
      <c r="E1" s="60"/>
      <c r="F1" s="60"/>
    </row>
    <row r="2" spans="1:14" s="21" customFormat="1" ht="15.75" x14ac:dyDescent="0.25">
      <c r="A2" s="61" t="s">
        <v>129</v>
      </c>
      <c r="B2" s="61"/>
      <c r="C2" s="61"/>
      <c r="D2" s="61"/>
      <c r="E2" s="61"/>
      <c r="F2" s="61"/>
    </row>
    <row r="4" spans="1:14" ht="16.5" x14ac:dyDescent="0.25">
      <c r="A4" s="70" t="s">
        <v>131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.75" x14ac:dyDescent="0.25">
      <c r="A5" s="62" t="s">
        <v>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7" spans="1:14" ht="28.5" customHeight="1" x14ac:dyDescent="0.25">
      <c r="A7" s="69" t="s">
        <v>10</v>
      </c>
      <c r="B7" s="69" t="s">
        <v>11</v>
      </c>
      <c r="C7" s="69" t="s">
        <v>12</v>
      </c>
      <c r="D7" s="69" t="s">
        <v>13</v>
      </c>
      <c r="E7" s="69"/>
      <c r="F7" s="69"/>
      <c r="G7" s="69"/>
      <c r="H7" s="69"/>
      <c r="I7" s="69"/>
      <c r="J7" s="69" t="s">
        <v>14</v>
      </c>
      <c r="K7" s="69"/>
      <c r="L7" s="69"/>
      <c r="M7" s="69"/>
      <c r="N7" s="69"/>
    </row>
    <row r="8" spans="1:14" ht="42.75" x14ac:dyDescent="0.25">
      <c r="A8" s="69"/>
      <c r="B8" s="69"/>
      <c r="C8" s="69"/>
      <c r="D8" s="35" t="s">
        <v>15</v>
      </c>
      <c r="E8" s="35" t="s">
        <v>16</v>
      </c>
      <c r="F8" s="35" t="s">
        <v>17</v>
      </c>
      <c r="G8" s="35" t="s">
        <v>18</v>
      </c>
      <c r="H8" s="35" t="s">
        <v>19</v>
      </c>
      <c r="I8" s="35" t="s">
        <v>20</v>
      </c>
      <c r="J8" s="35" t="s">
        <v>2</v>
      </c>
      <c r="K8" s="35" t="s">
        <v>3</v>
      </c>
      <c r="L8" s="35" t="s">
        <v>4</v>
      </c>
      <c r="M8" s="35" t="s">
        <v>5</v>
      </c>
      <c r="N8" s="35" t="s">
        <v>21</v>
      </c>
    </row>
    <row r="9" spans="1:14" ht="15.6" customHeight="1" x14ac:dyDescent="0.25">
      <c r="A9" s="68" t="s">
        <v>135</v>
      </c>
      <c r="B9" s="67">
        <v>270</v>
      </c>
      <c r="C9" s="34">
        <v>262</v>
      </c>
      <c r="D9" s="34">
        <v>0</v>
      </c>
      <c r="E9" s="34">
        <v>236</v>
      </c>
      <c r="F9" s="34">
        <v>21</v>
      </c>
      <c r="G9" s="34">
        <v>5</v>
      </c>
      <c r="H9" s="34">
        <v>0</v>
      </c>
      <c r="I9" s="34">
        <v>0</v>
      </c>
      <c r="J9" s="34">
        <v>5</v>
      </c>
      <c r="K9" s="34">
        <v>3</v>
      </c>
      <c r="L9" s="34">
        <v>0</v>
      </c>
      <c r="M9" s="34">
        <v>0</v>
      </c>
      <c r="N9" s="34">
        <f>SUM(J9:M9)</f>
        <v>8</v>
      </c>
    </row>
    <row r="10" spans="1:14" ht="15.95" customHeight="1" x14ac:dyDescent="0.25">
      <c r="A10" s="68"/>
      <c r="B10" s="67"/>
      <c r="C10" s="14">
        <f>C9/B9</f>
        <v>0.97037037037037033</v>
      </c>
      <c r="D10" s="17">
        <f>D9/$C9</f>
        <v>0</v>
      </c>
      <c r="E10" s="17">
        <f>E9/$C9</f>
        <v>0.9007633587786259</v>
      </c>
      <c r="F10" s="17">
        <f t="shared" ref="F10:I10" si="0">F9/$C9</f>
        <v>8.0152671755725186E-2</v>
      </c>
      <c r="G10" s="17">
        <f t="shared" si="0"/>
        <v>1.9083969465648856E-2</v>
      </c>
      <c r="H10" s="17">
        <f t="shared" si="0"/>
        <v>0</v>
      </c>
      <c r="I10" s="17">
        <f t="shared" si="0"/>
        <v>0</v>
      </c>
      <c r="J10" s="17">
        <f>J9/B9</f>
        <v>1.8518518518518517E-2</v>
      </c>
      <c r="K10" s="17">
        <f>K9/B9</f>
        <v>1.1111111111111112E-2</v>
      </c>
      <c r="L10" s="17">
        <f>L9/B9</f>
        <v>0</v>
      </c>
      <c r="M10" s="17">
        <f>M9/B9</f>
        <v>0</v>
      </c>
      <c r="N10" s="17">
        <f>N9/B9</f>
        <v>2.9629629629629631E-2</v>
      </c>
    </row>
    <row r="11" spans="1:14" ht="15.6" customHeight="1" x14ac:dyDescent="0.25">
      <c r="A11" s="68" t="s">
        <v>140</v>
      </c>
      <c r="B11" s="67">
        <v>290</v>
      </c>
      <c r="C11" s="34">
        <v>283</v>
      </c>
      <c r="D11" s="34">
        <v>0</v>
      </c>
      <c r="E11" s="34">
        <v>241</v>
      </c>
      <c r="F11" s="34">
        <v>40</v>
      </c>
      <c r="G11" s="34">
        <v>2</v>
      </c>
      <c r="H11" s="34">
        <v>0</v>
      </c>
      <c r="I11" s="34">
        <v>0</v>
      </c>
      <c r="J11" s="34">
        <v>2</v>
      </c>
      <c r="K11" s="34">
        <v>3</v>
      </c>
      <c r="L11" s="34">
        <v>1</v>
      </c>
      <c r="M11" s="34">
        <v>1</v>
      </c>
      <c r="N11" s="34">
        <f>SUM(J11:M11)</f>
        <v>7</v>
      </c>
    </row>
    <row r="12" spans="1:14" ht="15.95" customHeight="1" x14ac:dyDescent="0.25">
      <c r="A12" s="68"/>
      <c r="B12" s="67"/>
      <c r="C12" s="14">
        <f>C11/B11</f>
        <v>0.97586206896551719</v>
      </c>
      <c r="D12" s="17">
        <f>D11/$C11</f>
        <v>0</v>
      </c>
      <c r="E12" s="17">
        <f>E11/$C11</f>
        <v>0.85159010600706708</v>
      </c>
      <c r="F12" s="17">
        <f t="shared" ref="F12" si="1">F11/$C11</f>
        <v>0.14134275618374559</v>
      </c>
      <c r="G12" s="17">
        <f t="shared" ref="G12" si="2">G11/$C11</f>
        <v>7.0671378091872791E-3</v>
      </c>
      <c r="H12" s="17">
        <f t="shared" ref="H12" si="3">H11/$C11</f>
        <v>0</v>
      </c>
      <c r="I12" s="17">
        <f t="shared" ref="I12" si="4">I11/$C11</f>
        <v>0</v>
      </c>
      <c r="J12" s="17">
        <f>J11/B11</f>
        <v>6.8965517241379309E-3</v>
      </c>
      <c r="K12" s="17">
        <f>K11/B11</f>
        <v>1.0344827586206896E-2</v>
      </c>
      <c r="L12" s="17">
        <f>L11/B11</f>
        <v>3.4482758620689655E-3</v>
      </c>
      <c r="M12" s="17">
        <f>M11/B11</f>
        <v>3.4482758620689655E-3</v>
      </c>
      <c r="N12" s="17">
        <f>N11/B11</f>
        <v>2.4137931034482758E-2</v>
      </c>
    </row>
    <row r="13" spans="1:14" ht="15.6" customHeight="1" x14ac:dyDescent="0.25">
      <c r="A13" s="68" t="s">
        <v>145</v>
      </c>
      <c r="B13" s="67">
        <v>206</v>
      </c>
      <c r="C13" s="34">
        <v>195</v>
      </c>
      <c r="D13" s="34">
        <v>0</v>
      </c>
      <c r="E13" s="34">
        <v>168</v>
      </c>
      <c r="F13" s="34">
        <v>27</v>
      </c>
      <c r="G13" s="34">
        <v>0</v>
      </c>
      <c r="H13" s="34">
        <v>0</v>
      </c>
      <c r="I13" s="34">
        <v>0</v>
      </c>
      <c r="J13" s="34">
        <v>5</v>
      </c>
      <c r="K13" s="34">
        <v>3</v>
      </c>
      <c r="L13" s="34">
        <v>1</v>
      </c>
      <c r="M13" s="34">
        <v>2</v>
      </c>
      <c r="N13" s="34">
        <f>SUM(J13:M13)</f>
        <v>11</v>
      </c>
    </row>
    <row r="14" spans="1:14" ht="15.95" customHeight="1" x14ac:dyDescent="0.25">
      <c r="A14" s="68"/>
      <c r="B14" s="67"/>
      <c r="C14" s="14">
        <f>C13/B13</f>
        <v>0.94660194174757284</v>
      </c>
      <c r="D14" s="17">
        <f>D13/$C13</f>
        <v>0</v>
      </c>
      <c r="E14" s="17">
        <f>E13/$C13</f>
        <v>0.86153846153846159</v>
      </c>
      <c r="F14" s="17">
        <f t="shared" ref="F14" si="5">F13/$C13</f>
        <v>0.13846153846153847</v>
      </c>
      <c r="G14" s="17">
        <f t="shared" ref="G14" si="6">G13/$C13</f>
        <v>0</v>
      </c>
      <c r="H14" s="17">
        <f t="shared" ref="H14" si="7">H13/$C13</f>
        <v>0</v>
      </c>
      <c r="I14" s="17">
        <f t="shared" ref="I14" si="8">I13/$C13</f>
        <v>0</v>
      </c>
      <c r="J14" s="17">
        <f>J13/B13</f>
        <v>2.4271844660194174E-2</v>
      </c>
      <c r="K14" s="17">
        <f>K13/B13</f>
        <v>1.4563106796116505E-2</v>
      </c>
      <c r="L14" s="17">
        <f>L13/B13</f>
        <v>4.8543689320388345E-3</v>
      </c>
      <c r="M14" s="17">
        <f>M13/B13</f>
        <v>9.7087378640776691E-3</v>
      </c>
      <c r="N14" s="17">
        <f>N13/B13</f>
        <v>5.3398058252427182E-2</v>
      </c>
    </row>
    <row r="15" spans="1:14" ht="15.6" customHeight="1" x14ac:dyDescent="0.25">
      <c r="A15" s="68" t="s">
        <v>149</v>
      </c>
      <c r="B15" s="67">
        <v>140</v>
      </c>
      <c r="C15" s="34">
        <v>130</v>
      </c>
      <c r="D15" s="34">
        <v>5</v>
      </c>
      <c r="E15" s="34">
        <v>88</v>
      </c>
      <c r="F15" s="34">
        <v>28</v>
      </c>
      <c r="G15" s="34">
        <v>9</v>
      </c>
      <c r="H15" s="34">
        <v>0</v>
      </c>
      <c r="I15" s="34">
        <v>0</v>
      </c>
      <c r="J15" s="34">
        <v>3</v>
      </c>
      <c r="K15" s="34">
        <v>2</v>
      </c>
      <c r="L15" s="34">
        <v>3</v>
      </c>
      <c r="M15" s="34">
        <v>2</v>
      </c>
      <c r="N15" s="34">
        <f>SUM(J15:M15)</f>
        <v>10</v>
      </c>
    </row>
    <row r="16" spans="1:14" ht="15.95" customHeight="1" x14ac:dyDescent="0.25">
      <c r="A16" s="68"/>
      <c r="B16" s="67"/>
      <c r="C16" s="14">
        <f>C15/B15</f>
        <v>0.9285714285714286</v>
      </c>
      <c r="D16" s="17">
        <f>D15/$C15</f>
        <v>3.8461538461538464E-2</v>
      </c>
      <c r="E16" s="17">
        <f>E15/$C15</f>
        <v>0.67692307692307696</v>
      </c>
      <c r="F16" s="17">
        <f t="shared" ref="F16" si="9">F15/$C15</f>
        <v>0.2153846153846154</v>
      </c>
      <c r="G16" s="17">
        <f t="shared" ref="G16" si="10">G15/$C15</f>
        <v>6.9230769230769235E-2</v>
      </c>
      <c r="H16" s="17">
        <f t="shared" ref="H16" si="11">H15/$C15</f>
        <v>0</v>
      </c>
      <c r="I16" s="17">
        <f t="shared" ref="I16" si="12">I15/$C15</f>
        <v>0</v>
      </c>
      <c r="J16" s="17">
        <f>J15/B15</f>
        <v>2.1428571428571429E-2</v>
      </c>
      <c r="K16" s="17">
        <f>K15/B15</f>
        <v>1.4285714285714285E-2</v>
      </c>
      <c r="L16" s="17">
        <f>L15/B15</f>
        <v>2.1428571428571429E-2</v>
      </c>
      <c r="M16" s="17">
        <f>M15/B15</f>
        <v>1.4285714285714285E-2</v>
      </c>
      <c r="N16" s="17">
        <f>N15/B15</f>
        <v>7.1428571428571425E-2</v>
      </c>
    </row>
    <row r="17" spans="1:14" ht="15.6" customHeight="1" x14ac:dyDescent="0.25">
      <c r="A17" s="68" t="s">
        <v>153</v>
      </c>
      <c r="B17" s="67">
        <v>165</v>
      </c>
      <c r="C17" s="34">
        <v>88</v>
      </c>
      <c r="D17" s="34">
        <v>22</v>
      </c>
      <c r="E17" s="34">
        <v>66</v>
      </c>
      <c r="F17" s="34"/>
      <c r="G17" s="34"/>
      <c r="H17" s="34"/>
      <c r="I17" s="34"/>
      <c r="J17" s="34">
        <v>3</v>
      </c>
      <c r="K17" s="34">
        <v>1</v>
      </c>
      <c r="L17" s="34">
        <v>2</v>
      </c>
      <c r="M17" s="34">
        <v>2</v>
      </c>
      <c r="N17" s="34">
        <f>SUM(J17:M17)</f>
        <v>8</v>
      </c>
    </row>
    <row r="18" spans="1:14" ht="15.95" customHeight="1" x14ac:dyDescent="0.25">
      <c r="A18" s="68"/>
      <c r="B18" s="67"/>
      <c r="C18" s="14">
        <f>C17/B17</f>
        <v>0.53333333333333333</v>
      </c>
      <c r="D18" s="17">
        <f>D17/$C17</f>
        <v>0.25</v>
      </c>
      <c r="E18" s="17">
        <f>E17/$C17</f>
        <v>0.75</v>
      </c>
      <c r="F18" s="17"/>
      <c r="G18" s="17"/>
      <c r="H18" s="17"/>
      <c r="I18" s="17"/>
      <c r="J18" s="17">
        <f>J17/B17</f>
        <v>1.8181818181818181E-2</v>
      </c>
      <c r="K18" s="17">
        <f>K17/B17</f>
        <v>6.0606060606060606E-3</v>
      </c>
      <c r="L18" s="17">
        <f>L17/B17</f>
        <v>1.2121212121212121E-2</v>
      </c>
      <c r="M18" s="17">
        <f>M17/B17</f>
        <v>1.2121212121212121E-2</v>
      </c>
      <c r="N18" s="17">
        <f>N17/B17</f>
        <v>4.8484848484848485E-2</v>
      </c>
    </row>
  </sheetData>
  <mergeCells count="19">
    <mergeCell ref="B17:B18"/>
    <mergeCell ref="A4:N4"/>
    <mergeCell ref="A5:N5"/>
    <mergeCell ref="A17:A18"/>
    <mergeCell ref="J7:N7"/>
    <mergeCell ref="A1:F1"/>
    <mergeCell ref="A2:F2"/>
    <mergeCell ref="B11:B12"/>
    <mergeCell ref="A13:A14"/>
    <mergeCell ref="A15:A16"/>
    <mergeCell ref="A11:A12"/>
    <mergeCell ref="A7:A8"/>
    <mergeCell ref="D7:I7"/>
    <mergeCell ref="A9:A10"/>
    <mergeCell ref="B9:B10"/>
    <mergeCell ref="B7:B8"/>
    <mergeCell ref="C7:C8"/>
    <mergeCell ref="B13:B14"/>
    <mergeCell ref="B15:B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1" workbookViewId="0">
      <selection activeCell="F9" sqref="F9"/>
    </sheetView>
  </sheetViews>
  <sheetFormatPr defaultColWidth="9.140625" defaultRowHeight="15" x14ac:dyDescent="0.25"/>
  <cols>
    <col min="1" max="1" width="50.5703125" style="3" customWidth="1"/>
    <col min="2" max="2" width="11.7109375" style="3" customWidth="1"/>
    <col min="3" max="3" width="12.85546875" style="3" customWidth="1"/>
    <col min="4" max="4" width="9.5703125" style="3" bestFit="1" customWidth="1"/>
    <col min="5" max="5" width="9.85546875" style="3" customWidth="1"/>
    <col min="6" max="6" width="10.28515625" style="3" bestFit="1" customWidth="1"/>
    <col min="7" max="9" width="10.28515625" style="3" customWidth="1"/>
    <col min="10" max="11" width="10.28515625" style="3" bestFit="1" customWidth="1"/>
    <col min="12" max="12" width="13.7109375" style="3" customWidth="1"/>
    <col min="13" max="15" width="9.140625" style="3"/>
    <col min="16" max="16" width="13" style="3" customWidth="1"/>
    <col min="17" max="16384" width="9.140625" style="3"/>
  </cols>
  <sheetData>
    <row r="1" spans="1:11" ht="16.5" x14ac:dyDescent="0.25">
      <c r="A1" s="60" t="s">
        <v>58</v>
      </c>
      <c r="B1" s="60"/>
    </row>
    <row r="2" spans="1:11" s="4" customFormat="1" ht="15.75" x14ac:dyDescent="0.2">
      <c r="A2" s="61" t="s">
        <v>129</v>
      </c>
      <c r="B2" s="61"/>
    </row>
    <row r="4" spans="1:11" ht="16.5" x14ac:dyDescent="0.25">
      <c r="A4" s="70" t="s">
        <v>132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6" spans="1:11" ht="15.75" x14ac:dyDescent="0.25">
      <c r="A6" s="75" t="s">
        <v>22</v>
      </c>
      <c r="B6" s="79">
        <v>2017</v>
      </c>
      <c r="C6" s="80"/>
      <c r="D6" s="79">
        <v>2018</v>
      </c>
      <c r="E6" s="80"/>
      <c r="F6" s="79">
        <v>2019</v>
      </c>
      <c r="G6" s="80"/>
      <c r="H6" s="79">
        <v>2020</v>
      </c>
      <c r="I6" s="80"/>
      <c r="J6" s="74">
        <v>2021</v>
      </c>
      <c r="K6" s="74"/>
    </row>
    <row r="7" spans="1:11" ht="15.75" x14ac:dyDescent="0.25">
      <c r="A7" s="76"/>
      <c r="B7" s="20" t="s">
        <v>23</v>
      </c>
      <c r="C7" s="20" t="s">
        <v>24</v>
      </c>
      <c r="D7" s="20" t="s">
        <v>23</v>
      </c>
      <c r="E7" s="20" t="s">
        <v>24</v>
      </c>
      <c r="F7" s="20" t="s">
        <v>23</v>
      </c>
      <c r="G7" s="20" t="s">
        <v>24</v>
      </c>
      <c r="H7" s="20" t="s">
        <v>23</v>
      </c>
      <c r="I7" s="20" t="s">
        <v>24</v>
      </c>
      <c r="J7" s="20" t="s">
        <v>23</v>
      </c>
      <c r="K7" s="20" t="s">
        <v>24</v>
      </c>
    </row>
    <row r="8" spans="1:11" ht="15.75" x14ac:dyDescent="0.25">
      <c r="A8" s="13" t="s">
        <v>25</v>
      </c>
      <c r="B8" s="7">
        <v>270</v>
      </c>
      <c r="C8" s="7"/>
      <c r="D8" s="7">
        <v>290</v>
      </c>
      <c r="E8" s="7"/>
      <c r="F8" s="7">
        <v>206</v>
      </c>
      <c r="G8" s="7"/>
      <c r="H8" s="7"/>
      <c r="I8" s="7"/>
      <c r="J8" s="11"/>
      <c r="K8" s="22"/>
    </row>
    <row r="9" spans="1:11" ht="15.75" x14ac:dyDescent="0.25">
      <c r="A9" s="13" t="s">
        <v>26</v>
      </c>
      <c r="B9" s="7">
        <v>262</v>
      </c>
      <c r="C9" s="23">
        <f>B9/B8</f>
        <v>0.97037037037037033</v>
      </c>
      <c r="D9" s="7">
        <v>283</v>
      </c>
      <c r="E9" s="23">
        <f>D9/D8</f>
        <v>0.97586206896551719</v>
      </c>
      <c r="F9" s="7">
        <v>195</v>
      </c>
      <c r="G9" s="23">
        <f>F9/F8</f>
        <v>0.94660194174757284</v>
      </c>
      <c r="H9" s="7"/>
      <c r="I9" s="7"/>
      <c r="J9" s="11"/>
      <c r="K9" s="22"/>
    </row>
    <row r="10" spans="1:11" ht="15.75" x14ac:dyDescent="0.25">
      <c r="A10" s="13" t="s">
        <v>27</v>
      </c>
      <c r="B10" s="7">
        <v>202</v>
      </c>
      <c r="C10" s="23">
        <f>B10/B9</f>
        <v>0.77099236641221369</v>
      </c>
      <c r="D10" s="7">
        <v>265</v>
      </c>
      <c r="E10" s="23">
        <f>D10/D9</f>
        <v>0.93639575971731448</v>
      </c>
      <c r="F10" s="7">
        <v>174</v>
      </c>
      <c r="G10" s="23">
        <f>F10/F9</f>
        <v>0.89230769230769236</v>
      </c>
      <c r="H10" s="7"/>
      <c r="I10" s="7"/>
      <c r="J10" s="11"/>
      <c r="K10" s="22"/>
    </row>
    <row r="11" spans="1:11" ht="15.75" x14ac:dyDescent="0.25">
      <c r="A11" s="13" t="s">
        <v>28</v>
      </c>
      <c r="B11" s="7">
        <v>181</v>
      </c>
      <c r="C11" s="23">
        <f>B11/B10</f>
        <v>0.89603960396039606</v>
      </c>
      <c r="D11" s="7">
        <v>214</v>
      </c>
      <c r="E11" s="23">
        <f>D11/D10</f>
        <v>0.8075471698113208</v>
      </c>
      <c r="F11" s="7">
        <v>134</v>
      </c>
      <c r="G11" s="23">
        <f>F11/F10</f>
        <v>0.77011494252873558</v>
      </c>
      <c r="H11" s="7"/>
      <c r="I11" s="7"/>
      <c r="J11" s="11"/>
      <c r="K11" s="22"/>
    </row>
    <row r="12" spans="1:11" ht="15.75" x14ac:dyDescent="0.25">
      <c r="A12" s="13" t="s">
        <v>29</v>
      </c>
      <c r="B12" s="7">
        <v>154</v>
      </c>
      <c r="C12" s="23">
        <f>B12/B11</f>
        <v>0.850828729281768</v>
      </c>
      <c r="D12" s="7">
        <v>203</v>
      </c>
      <c r="E12" s="23">
        <f>D12/D11</f>
        <v>0.94859813084112155</v>
      </c>
      <c r="F12" s="7">
        <v>126</v>
      </c>
      <c r="G12" s="23">
        <f>F12/F11</f>
        <v>0.94029850746268662</v>
      </c>
      <c r="H12" s="7"/>
      <c r="I12" s="7"/>
      <c r="J12" s="11"/>
      <c r="K12" s="22"/>
    </row>
    <row r="13" spans="1:11" ht="15.75" x14ac:dyDescent="0.25">
      <c r="A13" s="13" t="s">
        <v>37</v>
      </c>
      <c r="B13" s="7">
        <v>11</v>
      </c>
      <c r="C13" s="23">
        <f>B13/B11</f>
        <v>6.0773480662983423E-2</v>
      </c>
      <c r="D13" s="7">
        <v>4</v>
      </c>
      <c r="E13" s="23">
        <f>D13/D11</f>
        <v>1.8691588785046728E-2</v>
      </c>
      <c r="F13" s="7">
        <v>4</v>
      </c>
      <c r="G13" s="23">
        <f>F13/F11</f>
        <v>2.9850746268656716E-2</v>
      </c>
      <c r="H13" s="7"/>
      <c r="I13" s="7"/>
      <c r="J13" s="11"/>
      <c r="K13" s="22"/>
    </row>
    <row r="14" spans="1:11" ht="15.75" x14ac:dyDescent="0.25">
      <c r="A14" s="13" t="s">
        <v>39</v>
      </c>
      <c r="B14" s="24">
        <f>B12+B13</f>
        <v>165</v>
      </c>
      <c r="C14" s="58">
        <f>B14/B11</f>
        <v>0.91160220994475138</v>
      </c>
      <c r="D14" s="57">
        <f>D12+D13</f>
        <v>207</v>
      </c>
      <c r="E14" s="58">
        <f>D14/D11</f>
        <v>0.96728971962616828</v>
      </c>
      <c r="F14" s="57">
        <f>F12+F13</f>
        <v>130</v>
      </c>
      <c r="G14" s="58">
        <f>F14/F11</f>
        <v>0.97014925373134331</v>
      </c>
      <c r="H14" s="7"/>
      <c r="I14" s="7"/>
      <c r="J14" s="11"/>
      <c r="K14" s="22"/>
    </row>
    <row r="15" spans="1:11" ht="15.75" x14ac:dyDescent="0.25">
      <c r="A15" s="13" t="s">
        <v>30</v>
      </c>
      <c r="B15" s="7"/>
      <c r="C15" s="23"/>
      <c r="D15" s="7"/>
      <c r="E15" s="23"/>
      <c r="F15" s="7"/>
      <c r="G15" s="7"/>
      <c r="H15" s="7"/>
      <c r="I15" s="7"/>
      <c r="J15" s="11"/>
      <c r="K15" s="22"/>
    </row>
    <row r="16" spans="1:11" ht="15.75" x14ac:dyDescent="0.25">
      <c r="A16" s="13" t="s">
        <v>31</v>
      </c>
      <c r="B16" s="7"/>
      <c r="C16" s="23"/>
      <c r="D16" s="7"/>
      <c r="E16" s="23"/>
      <c r="F16" s="7"/>
      <c r="G16" s="7"/>
      <c r="H16" s="7"/>
      <c r="I16" s="7"/>
      <c r="J16" s="11"/>
      <c r="K16" s="22"/>
    </row>
    <row r="17" spans="1:11" ht="15.75" x14ac:dyDescent="0.25">
      <c r="A17" s="13" t="s">
        <v>32</v>
      </c>
      <c r="B17" s="7"/>
      <c r="C17" s="23"/>
      <c r="D17" s="7"/>
      <c r="E17" s="23"/>
      <c r="F17" s="7"/>
      <c r="G17" s="7"/>
      <c r="H17" s="7"/>
      <c r="I17" s="7"/>
      <c r="J17" s="11"/>
      <c r="K17" s="22"/>
    </row>
    <row r="18" spans="1:11" ht="15.75" x14ac:dyDescent="0.25">
      <c r="A18" s="13" t="s">
        <v>33</v>
      </c>
      <c r="B18" s="7">
        <v>12</v>
      </c>
      <c r="C18" s="23">
        <f>B18/SUM($B$18:$B$20)</f>
        <v>8.5106382978723402E-2</v>
      </c>
      <c r="D18" s="7">
        <v>11</v>
      </c>
      <c r="E18" s="23">
        <f>D18/SUM($D$18:$D$20)</f>
        <v>5.5555555555555552E-2</v>
      </c>
      <c r="F18" s="7">
        <v>5</v>
      </c>
      <c r="G18" s="23">
        <f>F18/SUM($F$18:$F$20)</f>
        <v>4.1322314049586778E-2</v>
      </c>
      <c r="H18" s="7"/>
      <c r="I18" s="7"/>
      <c r="J18" s="11"/>
      <c r="K18" s="22"/>
    </row>
    <row r="19" spans="1:11" ht="15.75" x14ac:dyDescent="0.25">
      <c r="A19" s="13" t="s">
        <v>34</v>
      </c>
      <c r="B19" s="7">
        <v>121</v>
      </c>
      <c r="C19" s="23">
        <f t="shared" ref="C19:C20" si="0">B19/SUM($B$18:$B$20)</f>
        <v>0.85815602836879434</v>
      </c>
      <c r="D19" s="7">
        <v>162</v>
      </c>
      <c r="E19" s="23">
        <f t="shared" ref="E19:E20" si="1">D19/SUM($D$18:$D$20)</f>
        <v>0.81818181818181823</v>
      </c>
      <c r="F19" s="7">
        <v>97</v>
      </c>
      <c r="G19" s="23">
        <f t="shared" ref="G19:G20" si="2">F19/SUM($F$18:$F$20)</f>
        <v>0.80165289256198347</v>
      </c>
      <c r="H19" s="7"/>
      <c r="I19" s="7"/>
      <c r="J19" s="11"/>
      <c r="K19" s="22"/>
    </row>
    <row r="20" spans="1:11" ht="15.75" x14ac:dyDescent="0.25">
      <c r="A20" s="13" t="s">
        <v>35</v>
      </c>
      <c r="B20" s="7">
        <v>8</v>
      </c>
      <c r="C20" s="23">
        <f t="shared" si="0"/>
        <v>5.6737588652482268E-2</v>
      </c>
      <c r="D20" s="7">
        <v>25</v>
      </c>
      <c r="E20" s="23">
        <f t="shared" si="1"/>
        <v>0.12626262626262627</v>
      </c>
      <c r="F20" s="7">
        <v>19</v>
      </c>
      <c r="G20" s="23">
        <f t="shared" si="2"/>
        <v>0.15702479338842976</v>
      </c>
      <c r="H20" s="7"/>
      <c r="I20" s="7"/>
      <c r="J20" s="11"/>
      <c r="K20" s="22"/>
    </row>
    <row r="21" spans="1:11" ht="15.75" x14ac:dyDescent="0.25">
      <c r="A21" s="13" t="s">
        <v>36</v>
      </c>
      <c r="B21" s="7">
        <v>13</v>
      </c>
      <c r="C21" s="23">
        <f>B21/B14</f>
        <v>7.8787878787878782E-2</v>
      </c>
      <c r="D21" s="7">
        <v>5</v>
      </c>
      <c r="E21" s="23">
        <f>D21/D14</f>
        <v>2.4154589371980676E-2</v>
      </c>
      <c r="F21" s="7">
        <v>5</v>
      </c>
      <c r="G21" s="23">
        <f>F21/F14</f>
        <v>3.8461538461538464E-2</v>
      </c>
      <c r="H21" s="7"/>
      <c r="I21" s="7"/>
      <c r="J21" s="11"/>
      <c r="K21" s="22"/>
    </row>
    <row r="22" spans="1:11" ht="15.75" x14ac:dyDescent="0.25">
      <c r="A22" s="13" t="s">
        <v>38</v>
      </c>
      <c r="B22" s="7">
        <v>16</v>
      </c>
      <c r="C22" s="23">
        <f>B22/B11</f>
        <v>8.8397790055248615E-2</v>
      </c>
      <c r="D22" s="7">
        <v>7</v>
      </c>
      <c r="E22" s="23">
        <f>D22/D11</f>
        <v>3.2710280373831772E-2</v>
      </c>
      <c r="F22" s="7">
        <v>4</v>
      </c>
      <c r="G22" s="23">
        <f>F22/F11</f>
        <v>2.9850746268656716E-2</v>
      </c>
      <c r="H22" s="7"/>
      <c r="I22" s="7"/>
      <c r="J22" s="11"/>
      <c r="K22" s="22"/>
    </row>
    <row r="23" spans="1:11" ht="15.75" x14ac:dyDescent="0.25">
      <c r="A23" s="13" t="s">
        <v>40</v>
      </c>
      <c r="B23" s="77">
        <v>7.2</v>
      </c>
      <c r="C23" s="78"/>
      <c r="D23" s="77" t="s">
        <v>183</v>
      </c>
      <c r="E23" s="78"/>
      <c r="F23" s="77" t="s">
        <v>184</v>
      </c>
      <c r="G23" s="78"/>
      <c r="H23" s="77"/>
      <c r="I23" s="78"/>
      <c r="J23" s="72"/>
      <c r="K23" s="73"/>
    </row>
    <row r="25" spans="1:11" x14ac:dyDescent="0.25">
      <c r="A25" s="3" t="s">
        <v>41</v>
      </c>
    </row>
  </sheetData>
  <mergeCells count="14">
    <mergeCell ref="A1:B1"/>
    <mergeCell ref="A2:B2"/>
    <mergeCell ref="J23:K23"/>
    <mergeCell ref="J6:K6"/>
    <mergeCell ref="A6:A7"/>
    <mergeCell ref="A4:K4"/>
    <mergeCell ref="B23:C23"/>
    <mergeCell ref="D23:E23"/>
    <mergeCell ref="F23:G23"/>
    <mergeCell ref="H23:I23"/>
    <mergeCell ref="B6:C6"/>
    <mergeCell ref="D6:E6"/>
    <mergeCell ref="F6:G6"/>
    <mergeCell ref="H6:I6"/>
  </mergeCells>
  <pageMargins left="0.95" right="0.45" top="0.4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8" sqref="A8:A12"/>
    </sheetView>
  </sheetViews>
  <sheetFormatPr defaultRowHeight="15" x14ac:dyDescent="0.25"/>
  <cols>
    <col min="1" max="1" width="12.42578125" customWidth="1"/>
    <col min="5" max="6" width="10.42578125" customWidth="1"/>
    <col min="9" max="10" width="10.42578125" customWidth="1"/>
    <col min="13" max="13" width="10.42578125" customWidth="1"/>
    <col min="14" max="14" width="10.85546875" customWidth="1"/>
  </cols>
  <sheetData>
    <row r="1" spans="1:16" s="3" customFormat="1" ht="16.5" x14ac:dyDescent="0.25">
      <c r="A1" s="60" t="s">
        <v>58</v>
      </c>
      <c r="B1" s="60"/>
      <c r="C1" s="60"/>
      <c r="D1" s="60"/>
      <c r="E1" s="60"/>
      <c r="F1" s="60"/>
    </row>
    <row r="2" spans="1:16" s="4" customFormat="1" ht="15.75" x14ac:dyDescent="0.2">
      <c r="A2" s="61" t="s">
        <v>129</v>
      </c>
      <c r="B2" s="61"/>
      <c r="C2" s="61"/>
      <c r="D2" s="61"/>
      <c r="E2" s="61"/>
      <c r="F2" s="61"/>
    </row>
    <row r="3" spans="1:16" ht="16.5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ht="39.75" customHeight="1" x14ac:dyDescent="0.25">
      <c r="A4" s="71" t="s">
        <v>133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6" ht="15.75" x14ac:dyDescent="0.25">
      <c r="A6" s="67" t="s">
        <v>42</v>
      </c>
      <c r="B6" s="67" t="s">
        <v>43</v>
      </c>
      <c r="C6" s="67" t="s">
        <v>44</v>
      </c>
      <c r="D6" s="67"/>
      <c r="E6" s="67"/>
      <c r="F6" s="67"/>
      <c r="G6" s="67" t="s">
        <v>45</v>
      </c>
      <c r="H6" s="67"/>
      <c r="I6" s="67"/>
      <c r="J6" s="67"/>
      <c r="K6" s="67" t="s">
        <v>46</v>
      </c>
      <c r="L6" s="67"/>
      <c r="M6" s="67"/>
      <c r="N6" s="67"/>
    </row>
    <row r="7" spans="1:16" ht="78.75" x14ac:dyDescent="0.25">
      <c r="A7" s="67"/>
      <c r="B7" s="67"/>
      <c r="C7" s="36" t="s">
        <v>47</v>
      </c>
      <c r="D7" s="19" t="s">
        <v>48</v>
      </c>
      <c r="E7" s="19" t="s">
        <v>49</v>
      </c>
      <c r="F7" s="19" t="s">
        <v>50</v>
      </c>
      <c r="G7" s="2" t="s">
        <v>47</v>
      </c>
      <c r="H7" s="19" t="s">
        <v>48</v>
      </c>
      <c r="I7" s="19" t="s">
        <v>49</v>
      </c>
      <c r="J7" s="19" t="s">
        <v>50</v>
      </c>
      <c r="K7" s="36" t="s">
        <v>47</v>
      </c>
      <c r="L7" s="19" t="s">
        <v>48</v>
      </c>
      <c r="M7" s="19" t="s">
        <v>49</v>
      </c>
      <c r="N7" s="19" t="s">
        <v>50</v>
      </c>
    </row>
    <row r="8" spans="1:16" ht="16.5" x14ac:dyDescent="0.35">
      <c r="A8" s="48" t="s">
        <v>135</v>
      </c>
      <c r="B8" s="52">
        <v>270</v>
      </c>
      <c r="C8" s="48" t="s">
        <v>158</v>
      </c>
      <c r="D8" s="51" t="s">
        <v>136</v>
      </c>
      <c r="E8" s="48" t="s">
        <v>164</v>
      </c>
      <c r="F8" s="12"/>
      <c r="G8" s="48" t="s">
        <v>168</v>
      </c>
      <c r="H8" s="48" t="s">
        <v>137</v>
      </c>
      <c r="I8" s="48" t="s">
        <v>172</v>
      </c>
      <c r="J8" s="53"/>
      <c r="K8" s="48" t="s">
        <v>138</v>
      </c>
      <c r="L8" s="55" t="s">
        <v>139</v>
      </c>
      <c r="M8" s="48" t="s">
        <v>180</v>
      </c>
      <c r="N8" s="49"/>
      <c r="P8">
        <f>100-91.4</f>
        <v>8.5999999999999943</v>
      </c>
    </row>
    <row r="9" spans="1:16" ht="16.5" x14ac:dyDescent="0.35">
      <c r="A9" s="48" t="s">
        <v>140</v>
      </c>
      <c r="B9" s="52">
        <v>290</v>
      </c>
      <c r="C9" s="48" t="s">
        <v>159</v>
      </c>
      <c r="D9" s="51" t="s">
        <v>141</v>
      </c>
      <c r="E9" s="48" t="s">
        <v>165</v>
      </c>
      <c r="F9" s="34"/>
      <c r="G9" s="48" t="s">
        <v>169</v>
      </c>
      <c r="H9" s="48" t="s">
        <v>142</v>
      </c>
      <c r="I9" s="48" t="s">
        <v>173</v>
      </c>
      <c r="J9" s="54"/>
      <c r="K9" s="48" t="s">
        <v>178</v>
      </c>
      <c r="L9" s="55" t="s">
        <v>144</v>
      </c>
      <c r="M9" s="48" t="s">
        <v>181</v>
      </c>
      <c r="N9" s="50"/>
      <c r="P9">
        <f>100-92.3</f>
        <v>7.7000000000000028</v>
      </c>
    </row>
    <row r="10" spans="1:16" ht="16.5" x14ac:dyDescent="0.35">
      <c r="A10" s="48" t="s">
        <v>145</v>
      </c>
      <c r="B10" s="52">
        <v>206</v>
      </c>
      <c r="C10" s="48" t="s">
        <v>160</v>
      </c>
      <c r="D10" s="51" t="s">
        <v>146</v>
      </c>
      <c r="E10" s="48" t="s">
        <v>166</v>
      </c>
      <c r="F10" s="34"/>
      <c r="G10" s="48" t="s">
        <v>170</v>
      </c>
      <c r="H10" s="48" t="s">
        <v>147</v>
      </c>
      <c r="I10" s="48" t="s">
        <v>174</v>
      </c>
      <c r="J10" s="54"/>
      <c r="K10" s="48" t="s">
        <v>143</v>
      </c>
      <c r="L10" s="55" t="s">
        <v>148</v>
      </c>
      <c r="M10" s="48" t="s">
        <v>51</v>
      </c>
      <c r="N10" s="50"/>
      <c r="P10">
        <f>100-91.1</f>
        <v>8.9000000000000057</v>
      </c>
    </row>
    <row r="11" spans="1:16" ht="16.5" x14ac:dyDescent="0.35">
      <c r="A11" s="48" t="s">
        <v>149</v>
      </c>
      <c r="B11" s="52">
        <v>140</v>
      </c>
      <c r="C11" s="48" t="s">
        <v>161</v>
      </c>
      <c r="D11" s="51" t="s">
        <v>150</v>
      </c>
      <c r="E11" s="48" t="s">
        <v>167</v>
      </c>
      <c r="F11" s="34"/>
      <c r="G11" s="48" t="s">
        <v>171</v>
      </c>
      <c r="H11" s="48" t="s">
        <v>151</v>
      </c>
      <c r="I11" s="48" t="s">
        <v>175</v>
      </c>
      <c r="J11" s="54"/>
      <c r="K11" s="48" t="s">
        <v>179</v>
      </c>
      <c r="L11" s="55" t="s">
        <v>152</v>
      </c>
      <c r="M11" s="48" t="s">
        <v>182</v>
      </c>
      <c r="N11" s="50"/>
      <c r="P11">
        <f>100-92.4</f>
        <v>7.5999999999999943</v>
      </c>
    </row>
    <row r="12" spans="1:16" ht="16.5" x14ac:dyDescent="0.35">
      <c r="A12" s="48" t="s">
        <v>153</v>
      </c>
      <c r="B12" s="52">
        <v>165</v>
      </c>
      <c r="C12" s="48" t="s">
        <v>162</v>
      </c>
      <c r="D12" s="51" t="s">
        <v>154</v>
      </c>
      <c r="E12" s="34"/>
      <c r="F12" s="34"/>
      <c r="G12" s="48"/>
      <c r="H12" s="2"/>
      <c r="I12" s="34"/>
      <c r="J12" s="34"/>
      <c r="K12" s="56"/>
      <c r="L12" s="34"/>
      <c r="M12" s="37"/>
      <c r="N12" s="34"/>
      <c r="P12">
        <f t="shared" ref="P12" si="0">100-91.4</f>
        <v>8.5999999999999943</v>
      </c>
    </row>
    <row r="14" spans="1:16" x14ac:dyDescent="0.25">
      <c r="A14" t="s">
        <v>155</v>
      </c>
    </row>
    <row r="15" spans="1:16" x14ac:dyDescent="0.25">
      <c r="A15" t="s">
        <v>163</v>
      </c>
    </row>
    <row r="16" spans="1:16" x14ac:dyDescent="0.25">
      <c r="A16" t="s">
        <v>156</v>
      </c>
    </row>
    <row r="17" spans="1:8" x14ac:dyDescent="0.25">
      <c r="A17" t="s">
        <v>176</v>
      </c>
    </row>
    <row r="18" spans="1:8" x14ac:dyDescent="0.25">
      <c r="A18" t="s">
        <v>157</v>
      </c>
    </row>
    <row r="19" spans="1:8" x14ac:dyDescent="0.25">
      <c r="A19" t="s">
        <v>177</v>
      </c>
    </row>
    <row r="20" spans="1:8" s="8" customFormat="1" ht="14.45" x14ac:dyDescent="0.35"/>
    <row r="21" spans="1:8" s="8" customFormat="1" ht="14.45" x14ac:dyDescent="0.35"/>
    <row r="22" spans="1:8" s="8" customFormat="1" ht="14.45" x14ac:dyDescent="0.35"/>
    <row r="23" spans="1:8" s="8" customFormat="1" ht="14.45" x14ac:dyDescent="0.35"/>
    <row r="24" spans="1:8" s="8" customFormat="1" x14ac:dyDescent="0.35">
      <c r="A24" s="10"/>
      <c r="B24" s="9"/>
      <c r="C24" s="9"/>
      <c r="D24" s="9"/>
      <c r="E24" s="9"/>
      <c r="F24" s="9"/>
      <c r="G24" s="9"/>
      <c r="H24" s="9"/>
    </row>
  </sheetData>
  <mergeCells count="9">
    <mergeCell ref="A1:F1"/>
    <mergeCell ref="A2:F2"/>
    <mergeCell ref="C6:F6"/>
    <mergeCell ref="G6:J6"/>
    <mergeCell ref="K6:N6"/>
    <mergeCell ref="A3:N3"/>
    <mergeCell ref="A6:A7"/>
    <mergeCell ref="B6:B7"/>
    <mergeCell ref="A4:N4"/>
  </mergeCells>
  <pageMargins left="0.45" right="0.2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M7" sqref="M7"/>
    </sheetView>
  </sheetViews>
  <sheetFormatPr defaultColWidth="9.140625" defaultRowHeight="15.75" x14ac:dyDescent="0.25"/>
  <cols>
    <col min="1" max="1" width="5.140625" style="46" bestFit="1" customWidth="1"/>
    <col min="2" max="2" width="25.7109375" style="44" customWidth="1"/>
    <col min="3" max="3" width="15.7109375" style="46" bestFit="1" customWidth="1"/>
    <col min="4" max="4" width="22.5703125" style="46" customWidth="1"/>
    <col min="5" max="5" width="20.140625" style="47" customWidth="1"/>
    <col min="6" max="6" width="20.140625" style="46" customWidth="1"/>
    <col min="7" max="7" width="20.140625" style="46" hidden="1" customWidth="1"/>
    <col min="8" max="8" width="26.85546875" style="39" hidden="1" customWidth="1"/>
    <col min="9" max="16384" width="9.140625" style="44"/>
  </cols>
  <sheetData>
    <row r="1" spans="1:11" s="40" customFormat="1" ht="16.5" x14ac:dyDescent="0.25">
      <c r="A1" s="60" t="s">
        <v>58</v>
      </c>
      <c r="B1" s="60"/>
      <c r="C1" s="60"/>
      <c r="D1" s="60"/>
      <c r="E1" s="38"/>
      <c r="F1" s="39"/>
      <c r="G1" s="39"/>
      <c r="H1" s="39"/>
    </row>
    <row r="2" spans="1:11" s="43" customFormat="1" ht="20.45" customHeight="1" x14ac:dyDescent="0.25">
      <c r="A2" s="61" t="s">
        <v>129</v>
      </c>
      <c r="B2" s="61"/>
      <c r="C2" s="61"/>
      <c r="D2" s="61"/>
      <c r="E2" s="41"/>
      <c r="F2" s="42"/>
      <c r="G2" s="42"/>
      <c r="H2" s="42"/>
    </row>
    <row r="4" spans="1:11" ht="23.1" customHeight="1" x14ac:dyDescent="0.25">
      <c r="A4" s="61" t="s">
        <v>59</v>
      </c>
      <c r="B4" s="61"/>
      <c r="C4" s="61"/>
      <c r="D4" s="61"/>
      <c r="E4" s="61"/>
      <c r="F4" s="61"/>
      <c r="G4" s="61"/>
      <c r="H4" s="61"/>
      <c r="I4" s="61"/>
    </row>
    <row r="5" spans="1:11" ht="23.1" customHeight="1" x14ac:dyDescent="0.25">
      <c r="A5" s="81" t="s">
        <v>134</v>
      </c>
      <c r="B5" s="81"/>
      <c r="C5" s="81"/>
      <c r="D5" s="81"/>
      <c r="E5" s="81"/>
      <c r="F5" s="81"/>
      <c r="G5" s="81"/>
      <c r="H5" s="81"/>
      <c r="I5" s="81"/>
      <c r="J5" s="45"/>
      <c r="K5" s="45"/>
    </row>
    <row r="6" spans="1:11" s="16" customFormat="1" ht="36" customHeight="1" x14ac:dyDescent="0.25">
      <c r="A6" s="15" t="s">
        <v>52</v>
      </c>
      <c r="B6" s="15" t="s">
        <v>53</v>
      </c>
      <c r="C6" s="15" t="s">
        <v>22</v>
      </c>
      <c r="D6" s="33" t="s">
        <v>66</v>
      </c>
      <c r="E6" s="33" t="s">
        <v>54</v>
      </c>
      <c r="F6" s="33" t="s">
        <v>67</v>
      </c>
      <c r="G6" s="15" t="s">
        <v>55</v>
      </c>
      <c r="H6" s="6" t="s">
        <v>56</v>
      </c>
      <c r="I6" s="15" t="s">
        <v>57</v>
      </c>
    </row>
    <row r="7" spans="1:11" s="16" customFormat="1" ht="36" customHeight="1" x14ac:dyDescent="0.25">
      <c r="A7" s="26">
        <v>1</v>
      </c>
      <c r="B7" s="28" t="s">
        <v>99</v>
      </c>
      <c r="C7" s="26">
        <v>2012</v>
      </c>
      <c r="D7" s="34" t="s">
        <v>72</v>
      </c>
      <c r="E7" s="34" t="s">
        <v>101</v>
      </c>
      <c r="F7" s="34" t="s">
        <v>100</v>
      </c>
      <c r="G7" s="27" t="s">
        <v>107</v>
      </c>
      <c r="H7" s="31" t="s">
        <v>102</v>
      </c>
      <c r="I7" s="28"/>
    </row>
    <row r="8" spans="1:11" s="16" customFormat="1" ht="36" customHeight="1" x14ac:dyDescent="0.25">
      <c r="A8" s="26">
        <v>2</v>
      </c>
      <c r="B8" s="28" t="s">
        <v>103</v>
      </c>
      <c r="C8" s="26">
        <v>2013</v>
      </c>
      <c r="D8" s="34" t="s">
        <v>72</v>
      </c>
      <c r="E8" s="34" t="s">
        <v>117</v>
      </c>
      <c r="F8" s="34" t="s">
        <v>79</v>
      </c>
      <c r="G8" s="27" t="s">
        <v>104</v>
      </c>
      <c r="H8" s="31" t="s">
        <v>118</v>
      </c>
      <c r="I8" s="28"/>
    </row>
    <row r="9" spans="1:11" s="16" customFormat="1" ht="36" customHeight="1" x14ac:dyDescent="0.25">
      <c r="A9" s="26">
        <v>3</v>
      </c>
      <c r="B9" s="28" t="s">
        <v>95</v>
      </c>
      <c r="C9" s="26">
        <v>2012</v>
      </c>
      <c r="D9" s="34" t="s">
        <v>72</v>
      </c>
      <c r="E9" s="34" t="s">
        <v>96</v>
      </c>
      <c r="F9" s="34" t="s">
        <v>97</v>
      </c>
      <c r="G9" s="27" t="s">
        <v>98</v>
      </c>
      <c r="H9" s="30" t="s">
        <v>127</v>
      </c>
      <c r="I9" s="28"/>
    </row>
    <row r="10" spans="1:11" s="16" customFormat="1" ht="36" customHeight="1" x14ac:dyDescent="0.25">
      <c r="A10" s="26">
        <v>4</v>
      </c>
      <c r="B10" s="28" t="s">
        <v>109</v>
      </c>
      <c r="C10" s="26">
        <v>2014</v>
      </c>
      <c r="D10" s="34" t="s">
        <v>72</v>
      </c>
      <c r="E10" s="34" t="s">
        <v>110</v>
      </c>
      <c r="F10" s="34" t="s">
        <v>111</v>
      </c>
      <c r="G10" s="27" t="s">
        <v>112</v>
      </c>
      <c r="H10" s="31" t="s">
        <v>113</v>
      </c>
      <c r="I10" s="28"/>
    </row>
    <row r="11" spans="1:11" s="16" customFormat="1" ht="36" customHeight="1" x14ac:dyDescent="0.25">
      <c r="A11" s="26">
        <v>5</v>
      </c>
      <c r="B11" s="28" t="s">
        <v>119</v>
      </c>
      <c r="C11" s="26">
        <v>2012</v>
      </c>
      <c r="D11" s="34" t="s">
        <v>72</v>
      </c>
      <c r="E11" s="34" t="s">
        <v>120</v>
      </c>
      <c r="F11" s="34" t="s">
        <v>97</v>
      </c>
      <c r="G11" s="27" t="s">
        <v>121</v>
      </c>
      <c r="H11" s="31" t="s">
        <v>122</v>
      </c>
      <c r="I11" s="28"/>
    </row>
    <row r="12" spans="1:11" s="16" customFormat="1" ht="36" customHeight="1" x14ac:dyDescent="0.25">
      <c r="A12" s="26">
        <v>6</v>
      </c>
      <c r="B12" s="28" t="s">
        <v>123</v>
      </c>
      <c r="C12" s="26">
        <v>2012</v>
      </c>
      <c r="D12" s="34" t="s">
        <v>72</v>
      </c>
      <c r="E12" s="34" t="s">
        <v>124</v>
      </c>
      <c r="F12" s="34" t="s">
        <v>79</v>
      </c>
      <c r="G12" s="27" t="s">
        <v>125</v>
      </c>
      <c r="H12" s="31" t="s">
        <v>126</v>
      </c>
      <c r="I12" s="28"/>
    </row>
    <row r="13" spans="1:11" s="16" customFormat="1" ht="36" customHeight="1" x14ac:dyDescent="0.25">
      <c r="A13" s="26">
        <v>7</v>
      </c>
      <c r="B13" s="28" t="s">
        <v>105</v>
      </c>
      <c r="C13" s="26">
        <v>2013</v>
      </c>
      <c r="D13" s="34" t="s">
        <v>72</v>
      </c>
      <c r="E13" s="34" t="s">
        <v>106</v>
      </c>
      <c r="F13" s="34" t="s">
        <v>79</v>
      </c>
      <c r="G13" s="27" t="s">
        <v>114</v>
      </c>
      <c r="H13" s="31" t="s">
        <v>115</v>
      </c>
      <c r="I13" s="28"/>
    </row>
    <row r="14" spans="1:11" ht="45" x14ac:dyDescent="0.25">
      <c r="A14" s="26">
        <v>8</v>
      </c>
      <c r="B14" s="29" t="s">
        <v>116</v>
      </c>
      <c r="C14" s="34">
        <v>2018</v>
      </c>
      <c r="D14" s="34" t="s">
        <v>72</v>
      </c>
      <c r="E14" s="34" t="s">
        <v>90</v>
      </c>
      <c r="F14" s="34" t="s">
        <v>89</v>
      </c>
      <c r="G14" s="25" t="s">
        <v>87</v>
      </c>
      <c r="H14" s="5" t="s">
        <v>88</v>
      </c>
      <c r="I14" s="29"/>
    </row>
    <row r="15" spans="1:11" ht="31.5" x14ac:dyDescent="0.25">
      <c r="A15" s="26">
        <v>9</v>
      </c>
      <c r="B15" s="29" t="s">
        <v>60</v>
      </c>
      <c r="C15" s="34">
        <v>2016</v>
      </c>
      <c r="D15" s="34" t="s">
        <v>72</v>
      </c>
      <c r="E15" s="34" t="s">
        <v>73</v>
      </c>
      <c r="F15" s="34" t="s">
        <v>108</v>
      </c>
      <c r="G15" s="25" t="s">
        <v>74</v>
      </c>
      <c r="H15" s="32" t="s">
        <v>75</v>
      </c>
      <c r="I15" s="29"/>
    </row>
    <row r="16" spans="1:11" ht="31.5" x14ac:dyDescent="0.25">
      <c r="A16" s="26">
        <v>10</v>
      </c>
      <c r="B16" s="29" t="s">
        <v>61</v>
      </c>
      <c r="C16" s="34">
        <v>2017</v>
      </c>
      <c r="D16" s="34" t="s">
        <v>72</v>
      </c>
      <c r="E16" s="34" t="s">
        <v>69</v>
      </c>
      <c r="F16" s="34" t="s">
        <v>68</v>
      </c>
      <c r="G16" s="34" t="s">
        <v>62</v>
      </c>
      <c r="H16" s="32" t="s">
        <v>76</v>
      </c>
      <c r="I16" s="29"/>
    </row>
    <row r="17" spans="1:9" ht="47.25" x14ac:dyDescent="0.25">
      <c r="A17" s="26">
        <v>11</v>
      </c>
      <c r="B17" s="29" t="s">
        <v>63</v>
      </c>
      <c r="C17" s="34">
        <v>2018</v>
      </c>
      <c r="D17" s="34" t="s">
        <v>72</v>
      </c>
      <c r="E17" s="34" t="s">
        <v>70</v>
      </c>
      <c r="F17" s="34" t="s">
        <v>71</v>
      </c>
      <c r="G17" s="25" t="s">
        <v>65</v>
      </c>
      <c r="H17" s="32" t="s">
        <v>64</v>
      </c>
      <c r="I17" s="29"/>
    </row>
    <row r="18" spans="1:9" ht="63" x14ac:dyDescent="0.25">
      <c r="A18" s="26">
        <v>12</v>
      </c>
      <c r="B18" s="28" t="s">
        <v>77</v>
      </c>
      <c r="C18" s="26">
        <v>2018</v>
      </c>
      <c r="D18" s="34" t="s">
        <v>72</v>
      </c>
      <c r="E18" s="34" t="s">
        <v>78</v>
      </c>
      <c r="F18" s="26" t="s">
        <v>79</v>
      </c>
      <c r="G18" s="27" t="s">
        <v>80</v>
      </c>
      <c r="H18" s="31" t="s">
        <v>86</v>
      </c>
      <c r="I18" s="28"/>
    </row>
    <row r="19" spans="1:9" x14ac:dyDescent="0.25">
      <c r="A19" s="26">
        <v>13</v>
      </c>
      <c r="B19" s="28" t="s">
        <v>128</v>
      </c>
      <c r="C19" s="26">
        <v>2014</v>
      </c>
      <c r="D19" s="34" t="s">
        <v>72</v>
      </c>
      <c r="E19" s="34" t="s">
        <v>94</v>
      </c>
      <c r="F19" s="26" t="s">
        <v>93</v>
      </c>
      <c r="G19" s="27" t="s">
        <v>91</v>
      </c>
      <c r="H19" s="31" t="s">
        <v>92</v>
      </c>
      <c r="I19" s="28"/>
    </row>
    <row r="20" spans="1:9" ht="31.5" x14ac:dyDescent="0.25">
      <c r="A20" s="26">
        <v>14</v>
      </c>
      <c r="B20" s="28" t="s">
        <v>82</v>
      </c>
      <c r="C20" s="26">
        <v>2017</v>
      </c>
      <c r="D20" s="34" t="s">
        <v>72</v>
      </c>
      <c r="E20" s="34" t="s">
        <v>83</v>
      </c>
      <c r="F20" s="26" t="s">
        <v>84</v>
      </c>
      <c r="G20" s="27" t="s">
        <v>81</v>
      </c>
      <c r="H20" s="31" t="s">
        <v>85</v>
      </c>
      <c r="I20" s="28"/>
    </row>
  </sheetData>
  <mergeCells count="4">
    <mergeCell ref="A4:I4"/>
    <mergeCell ref="A5:I5"/>
    <mergeCell ref="A1:D1"/>
    <mergeCell ref="A2:D2"/>
  </mergeCells>
  <hyperlinks>
    <hyperlink ref="H17" r:id="rId1"/>
    <hyperlink ref="H15" r:id="rId2"/>
    <hyperlink ref="H16" r:id="rId3"/>
    <hyperlink ref="H20" r:id="rId4"/>
    <hyperlink ref="H18" r:id="rId5"/>
    <hyperlink ref="H19" r:id="rId6"/>
    <hyperlink ref="H7" r:id="rId7"/>
    <hyperlink ref="H10" r:id="rId8"/>
    <hyperlink ref="H13" r:id="rId9"/>
    <hyperlink ref="H8" r:id="rId10"/>
    <hyperlink ref="H11" r:id="rId11"/>
    <hyperlink ref="H12" r:id="rId12"/>
    <hyperlink ref="H9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So luong SV</vt:lpstr>
      <vt:lpstr>SVTN, thoi hoc</vt:lpstr>
      <vt:lpstr>Tinh trang VL</vt:lpstr>
      <vt:lpstr>Doi sanh SVTN</vt:lpstr>
      <vt:lpstr>SV thanh dat</vt:lpstr>
      <vt:lpstr>'Doi sanh SVTN'!_ftn1</vt:lpstr>
      <vt:lpstr>'Doi sanh SVTN'!_ftn2</vt:lpstr>
      <vt:lpstr>'Doi sanh SVTN'!_ftnref1</vt:lpstr>
      <vt:lpstr>'Doi sanh SVTN'!_ftnref2</vt:lpstr>
      <vt:lpstr>'Doi sanh SVTN'!_ftnref3</vt:lpstr>
      <vt:lpstr>'Doi sanh SVTN'!_ftnref4</vt:lpstr>
      <vt:lpstr>'Doi sanh SVTN'!_ftnref5</vt:lpstr>
      <vt:lpstr>'Doi sanh SVTN'!_ftnref6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Nghiem Thu Trang</cp:lastModifiedBy>
  <cp:revision/>
  <dcterms:created xsi:type="dcterms:W3CDTF">2021-05-13T07:16:52Z</dcterms:created>
  <dcterms:modified xsi:type="dcterms:W3CDTF">2021-11-09T13:29:02Z</dcterms:modified>
  <cp:category/>
  <cp:contentStatus/>
</cp:coreProperties>
</file>